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helle.Smith\Box\Transactions\Transparency reporting\Procurement cards (PUBLISHED DIRECTLY TO WEB)\"/>
    </mc:Choice>
  </mc:AlternateContent>
  <bookViews>
    <workbookView xWindow="-105" yWindow="-105" windowWidth="23250" windowHeight="12570"/>
  </bookViews>
  <sheets>
    <sheet name="Drainage" sheetId="13" r:id="rId1"/>
    <sheet name="Family Support" sheetId="5" r:id="rId2"/>
    <sheet name="Greenspace" sheetId="11" r:id="rId3"/>
    <sheet name="JWS(1)" sheetId="12" r:id="rId4"/>
    <sheet name="JWS(2)" sheetId="14" r:id="rId5"/>
    <sheet name="Leisure" sheetId="10" r:id="rId6"/>
    <sheet name="Museum" sheetId="6" r:id="rId7"/>
    <sheet name="Marketing" sheetId="7" r:id="rId8"/>
    <sheet name="Theatre(1)" sheetId="1" r:id="rId9"/>
    <sheet name="Theatre(2)" sheetId="8" r:id="rId10"/>
    <sheet name="Theatre(3)" sheetId="9" r:id="rId11"/>
    <sheet name="Example" sheetId="3" state="hidden" r:id="rId12"/>
    <sheet name="Sheet1" sheetId="4" state="hidden" r:id="rId13"/>
  </sheets>
  <definedNames>
    <definedName name="_xlnm._FilterDatabase" localSheetId="4" hidden="1">'JWS(2)'!$A$8:$N$10</definedName>
    <definedName name="_xlnm._FilterDatabase" localSheetId="8" hidden="1">'Theatre(1)'!$F$12:$M$16</definedName>
    <definedName name="_xlnm._FilterDatabase" localSheetId="9" hidden="1">'Theatre(2)'!$G$1:$G$38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6" i="14" l="1"/>
  <c r="F45" i="14"/>
  <c r="D45" i="14"/>
  <c r="F44" i="14"/>
  <c r="D44" i="14"/>
  <c r="F43" i="14"/>
  <c r="F42" i="14"/>
  <c r="F41" i="14"/>
  <c r="D41" i="14"/>
  <c r="F40" i="14"/>
  <c r="D40" i="14"/>
  <c r="F39" i="14"/>
  <c r="F38" i="14"/>
  <c r="F37" i="14"/>
  <c r="F36" i="14"/>
  <c r="D36" i="14"/>
  <c r="F34" i="14"/>
  <c r="D34" i="14"/>
  <c r="F33" i="14"/>
  <c r="D33" i="14"/>
  <c r="F32" i="14"/>
  <c r="D32" i="14"/>
  <c r="F31" i="14"/>
  <c r="D31" i="14"/>
  <c r="F30" i="14"/>
  <c r="D30" i="14"/>
  <c r="F29" i="14"/>
  <c r="D29" i="14"/>
  <c r="F28" i="14"/>
  <c r="D28" i="14"/>
  <c r="F27" i="14"/>
  <c r="D27" i="14"/>
  <c r="F26" i="14"/>
  <c r="D26" i="14"/>
  <c r="F24" i="14"/>
  <c r="D24" i="14"/>
  <c r="F22" i="14"/>
  <c r="D22" i="14"/>
  <c r="F21" i="14"/>
  <c r="D21" i="14"/>
  <c r="F19" i="14"/>
  <c r="D19" i="14"/>
  <c r="F18" i="14"/>
  <c r="D18" i="14"/>
  <c r="F17" i="14"/>
  <c r="D17" i="14"/>
  <c r="F16" i="14"/>
  <c r="D16" i="14"/>
  <c r="F14" i="14"/>
  <c r="D14" i="14"/>
  <c r="S13" i="14"/>
  <c r="R13" i="14"/>
  <c r="Q13" i="14"/>
  <c r="P13" i="14"/>
  <c r="F13" i="14"/>
  <c r="D13" i="14"/>
  <c r="S12" i="14"/>
  <c r="R12" i="14"/>
  <c r="Q12" i="14"/>
  <c r="P12" i="14"/>
  <c r="F12" i="14"/>
  <c r="F46" i="14" s="1"/>
  <c r="D12" i="14"/>
  <c r="D46" i="14" s="1"/>
  <c r="F31" i="13" l="1"/>
  <c r="C31" i="13"/>
  <c r="S30" i="13"/>
  <c r="R30" i="13"/>
  <c r="Q30" i="13"/>
  <c r="P30" i="13"/>
  <c r="D30" i="13"/>
  <c r="D31" i="13" s="1"/>
  <c r="S29" i="13"/>
  <c r="R29" i="13"/>
  <c r="Q29" i="13"/>
  <c r="P29" i="13"/>
  <c r="S28" i="13"/>
  <c r="R28" i="13"/>
  <c r="Q28" i="13"/>
  <c r="P28" i="13"/>
  <c r="S27" i="13"/>
  <c r="R27" i="13"/>
  <c r="Q27" i="13"/>
  <c r="P27" i="13"/>
  <c r="S26" i="13"/>
  <c r="R26" i="13"/>
  <c r="Q26" i="13"/>
  <c r="P26" i="13"/>
  <c r="S25" i="13"/>
  <c r="R25" i="13"/>
  <c r="Q25" i="13"/>
  <c r="P25" i="13"/>
  <c r="S24" i="13"/>
  <c r="R24" i="13"/>
  <c r="Q24" i="13"/>
  <c r="P24" i="13"/>
  <c r="S23" i="13"/>
  <c r="R23" i="13"/>
  <c r="Q23" i="13"/>
  <c r="P23" i="13"/>
  <c r="S22" i="13"/>
  <c r="R22" i="13"/>
  <c r="Q22" i="13"/>
  <c r="P22" i="13"/>
  <c r="S21" i="13"/>
  <c r="R21" i="13"/>
  <c r="Q21" i="13"/>
  <c r="P21" i="13"/>
  <c r="S20" i="13"/>
  <c r="R20" i="13"/>
  <c r="Q20" i="13"/>
  <c r="P20" i="13"/>
  <c r="S19" i="13"/>
  <c r="R19" i="13"/>
  <c r="Q19" i="13"/>
  <c r="P19" i="13"/>
  <c r="S18" i="13"/>
  <c r="R18" i="13"/>
  <c r="Q18" i="13"/>
  <c r="P18" i="13"/>
  <c r="S17" i="13"/>
  <c r="R17" i="13"/>
  <c r="Q17" i="13"/>
  <c r="P17" i="13"/>
  <c r="S16" i="13"/>
  <c r="R16" i="13"/>
  <c r="Q16" i="13"/>
  <c r="P16" i="13"/>
  <c r="S15" i="13"/>
  <c r="R15" i="13"/>
  <c r="Q15" i="13"/>
  <c r="P15" i="13"/>
  <c r="S14" i="13"/>
  <c r="R14" i="13"/>
  <c r="Q14" i="13"/>
  <c r="P14" i="13"/>
  <c r="S13" i="13"/>
  <c r="R13" i="13"/>
  <c r="Q13" i="13"/>
  <c r="P13" i="13"/>
  <c r="S12" i="13"/>
  <c r="R12" i="13"/>
  <c r="Q12" i="13"/>
  <c r="P12" i="13"/>
  <c r="F13" i="12" l="1"/>
  <c r="E13" i="12"/>
  <c r="D13" i="12"/>
  <c r="C13" i="12"/>
  <c r="C15" i="11" l="1"/>
  <c r="S14" i="11"/>
  <c r="R14" i="11"/>
  <c r="Q14" i="11"/>
  <c r="P14" i="11"/>
  <c r="D14" i="11"/>
  <c r="S12" i="11"/>
  <c r="R12" i="11"/>
  <c r="Q12" i="11"/>
  <c r="P12" i="11"/>
  <c r="D12" i="11"/>
  <c r="F12" i="11" s="1"/>
  <c r="D15" i="11" l="1"/>
  <c r="F15" i="11"/>
  <c r="F14" i="11"/>
  <c r="S12" i="10" l="1"/>
  <c r="R12" i="10"/>
  <c r="Q12" i="10"/>
  <c r="P12" i="10"/>
  <c r="F26" i="10"/>
  <c r="D26" i="10"/>
  <c r="C26" i="10"/>
  <c r="F26" i="9" l="1"/>
  <c r="D26" i="9"/>
  <c r="C26" i="9"/>
  <c r="S15" i="9"/>
  <c r="R15" i="9"/>
  <c r="Q15" i="9"/>
  <c r="P15" i="9"/>
  <c r="S14" i="9"/>
  <c r="R14" i="9"/>
  <c r="Q14" i="9"/>
  <c r="P14" i="9"/>
  <c r="S13" i="9"/>
  <c r="R13" i="9"/>
  <c r="Q13" i="9"/>
  <c r="P13" i="9"/>
  <c r="F32" i="8" l="1"/>
  <c r="D32" i="8"/>
  <c r="C32" i="8"/>
  <c r="R31" i="8"/>
  <c r="Q31" i="8"/>
  <c r="P31" i="8"/>
  <c r="O31" i="8"/>
  <c r="R23" i="8"/>
  <c r="Q23" i="8"/>
  <c r="P23" i="8"/>
  <c r="O23" i="8"/>
  <c r="P18" i="8"/>
  <c r="O18" i="8"/>
  <c r="R17" i="8"/>
  <c r="Q17" i="8"/>
  <c r="P17" i="8"/>
  <c r="O17" i="8"/>
  <c r="R16" i="8"/>
  <c r="Q16" i="8"/>
  <c r="P16" i="8"/>
  <c r="O16" i="8"/>
  <c r="R15" i="8"/>
  <c r="Q15" i="8"/>
  <c r="P15" i="8"/>
  <c r="O15" i="8"/>
  <c r="R14" i="8"/>
  <c r="Q14" i="8"/>
  <c r="P14" i="8"/>
  <c r="O14" i="8"/>
  <c r="R13" i="8"/>
  <c r="Q13" i="8"/>
  <c r="P13" i="8"/>
  <c r="O13" i="8"/>
  <c r="P12" i="8"/>
  <c r="O12" i="8"/>
  <c r="F33" i="7" l="1"/>
  <c r="C33" i="7"/>
  <c r="R32" i="7"/>
  <c r="Q32" i="7"/>
  <c r="P32" i="7"/>
  <c r="D32" i="7"/>
  <c r="R31" i="7"/>
  <c r="Q31" i="7"/>
  <c r="P31" i="7"/>
  <c r="D31" i="7"/>
  <c r="R30" i="7"/>
  <c r="Q30" i="7"/>
  <c r="P30" i="7"/>
  <c r="D30" i="7"/>
  <c r="R29" i="7"/>
  <c r="Q29" i="7"/>
  <c r="P29" i="7"/>
  <c r="D29" i="7"/>
  <c r="R28" i="7"/>
  <c r="Q28" i="7"/>
  <c r="P28" i="7"/>
  <c r="D28" i="7"/>
  <c r="R27" i="7"/>
  <c r="Q27" i="7"/>
  <c r="P27" i="7"/>
  <c r="D27" i="7"/>
  <c r="R26" i="7"/>
  <c r="Q26" i="7"/>
  <c r="P26" i="7"/>
  <c r="D26" i="7"/>
  <c r="R25" i="7"/>
  <c r="Q25" i="7"/>
  <c r="P25" i="7"/>
  <c r="D25" i="7"/>
  <c r="R24" i="7"/>
  <c r="Q24" i="7"/>
  <c r="P24" i="7"/>
  <c r="D24" i="7"/>
  <c r="R23" i="7"/>
  <c r="Q23" i="7"/>
  <c r="P23" i="7"/>
  <c r="D23" i="7"/>
  <c r="R22" i="7"/>
  <c r="Q22" i="7"/>
  <c r="P22" i="7"/>
  <c r="D22" i="7"/>
  <c r="R21" i="7"/>
  <c r="Q21" i="7"/>
  <c r="P21" i="7"/>
  <c r="D21" i="7"/>
  <c r="R20" i="7"/>
  <c r="Q20" i="7"/>
  <c r="P20" i="7"/>
  <c r="D20" i="7"/>
  <c r="R19" i="7"/>
  <c r="Q19" i="7"/>
  <c r="P19" i="7"/>
  <c r="D19" i="7"/>
  <c r="R18" i="7"/>
  <c r="Q18" i="7"/>
  <c r="P18" i="7"/>
  <c r="D18" i="7"/>
  <c r="R17" i="7"/>
  <c r="Q17" i="7"/>
  <c r="P17" i="7"/>
  <c r="D17" i="7"/>
  <c r="D33" i="7" s="1"/>
  <c r="R16" i="7"/>
  <c r="Q16" i="7"/>
  <c r="P16" i="7"/>
  <c r="R15" i="7"/>
  <c r="Q15" i="7"/>
  <c r="P15" i="7"/>
  <c r="R14" i="7"/>
  <c r="Q14" i="7"/>
  <c r="P14" i="7"/>
  <c r="R13" i="7"/>
  <c r="Q13" i="7"/>
  <c r="P13" i="7"/>
  <c r="R12" i="7"/>
  <c r="Q12" i="7"/>
  <c r="P12" i="7"/>
  <c r="F13" i="6" l="1"/>
  <c r="C13" i="6"/>
  <c r="D13" i="6"/>
  <c r="S12" i="6"/>
  <c r="R12" i="6"/>
  <c r="Q12" i="6"/>
  <c r="P12" i="6"/>
  <c r="F57" i="5" l="1"/>
  <c r="D57" i="5"/>
  <c r="C57" i="5"/>
  <c r="S52" i="5"/>
  <c r="R52" i="5"/>
  <c r="Q52" i="5"/>
  <c r="P52" i="5"/>
  <c r="S44" i="5"/>
  <c r="R44" i="5"/>
  <c r="Q44" i="5"/>
  <c r="P44" i="5"/>
  <c r="S14" i="5"/>
  <c r="R14" i="5"/>
  <c r="Q14" i="5"/>
  <c r="P14" i="5"/>
  <c r="R14" i="1" l="1"/>
  <c r="Q14" i="1"/>
  <c r="P14" i="1"/>
  <c r="O14" i="1"/>
  <c r="E37" i="4" l="1"/>
  <c r="F37" i="4"/>
  <c r="D37" i="4"/>
  <c r="E33" i="4"/>
  <c r="F33" i="4"/>
  <c r="D33" i="4"/>
  <c r="E32" i="4"/>
  <c r="F32" i="4"/>
  <c r="D32" i="4"/>
  <c r="F26" i="4"/>
  <c r="D26" i="4"/>
  <c r="F24" i="4"/>
  <c r="D24" i="4"/>
  <c r="D25" i="4"/>
  <c r="D23" i="4"/>
  <c r="D20" i="4"/>
  <c r="D5" i="4"/>
  <c r="F5" i="4" s="1"/>
  <c r="F13" i="4"/>
  <c r="D11" i="4"/>
  <c r="F11" i="4" s="1"/>
  <c r="G26" i="4" s="1"/>
  <c r="F12" i="4"/>
  <c r="D10" i="4"/>
  <c r="F10" i="4" s="1"/>
  <c r="D9" i="4"/>
  <c r="F9" i="4" s="1"/>
  <c r="F4" i="4"/>
  <c r="G33" i="4" s="1"/>
  <c r="D8" i="4"/>
  <c r="F8" i="4" s="1"/>
  <c r="G25" i="4" s="1"/>
  <c r="D7" i="4"/>
  <c r="F7" i="4" s="1"/>
  <c r="F3" i="4"/>
  <c r="F2" i="4"/>
  <c r="D6" i="4"/>
  <c r="F6" i="4" s="1"/>
  <c r="G24" i="4" l="1"/>
  <c r="G32" i="4"/>
  <c r="G37" i="4"/>
  <c r="G23" i="4"/>
  <c r="E20" i="4"/>
  <c r="E23" i="4"/>
  <c r="G20" i="4"/>
  <c r="E25" i="4"/>
  <c r="E24" i="4"/>
  <c r="E26" i="4"/>
  <c r="F12" i="3" l="1"/>
  <c r="D13" i="3"/>
  <c r="F13" i="3" s="1"/>
  <c r="F14" i="3"/>
  <c r="D15" i="3"/>
  <c r="F15" i="3" s="1"/>
  <c r="F16" i="3"/>
  <c r="D17" i="3"/>
  <c r="F17" i="3" s="1"/>
  <c r="F18" i="3"/>
  <c r="F19" i="3"/>
  <c r="F20" i="3"/>
  <c r="F21" i="3"/>
  <c r="D22" i="3"/>
  <c r="F22" i="3" s="1"/>
  <c r="F23" i="3"/>
  <c r="F24" i="3"/>
  <c r="F25" i="3"/>
  <c r="F26" i="3"/>
  <c r="F27" i="3"/>
  <c r="F28" i="3"/>
  <c r="F29" i="3"/>
  <c r="F30" i="3"/>
  <c r="F31" i="3"/>
  <c r="D12" i="3"/>
  <c r="D14" i="3"/>
  <c r="D16" i="3"/>
  <c r="D18" i="3"/>
  <c r="D19" i="3"/>
  <c r="D20" i="3"/>
  <c r="D21" i="3"/>
  <c r="D23" i="3"/>
  <c r="D24" i="3"/>
  <c r="D25" i="3"/>
  <c r="D26" i="3"/>
  <c r="D27" i="3"/>
  <c r="D28" i="3"/>
  <c r="D29" i="3"/>
  <c r="D30" i="3"/>
  <c r="D31" i="3"/>
  <c r="C32" i="3"/>
  <c r="S31" i="3"/>
  <c r="R31" i="3"/>
  <c r="Q31" i="3"/>
  <c r="P31" i="3"/>
  <c r="S30" i="3"/>
  <c r="R30" i="3"/>
  <c r="Q30" i="3"/>
  <c r="P30" i="3"/>
  <c r="S29" i="3"/>
  <c r="R29" i="3"/>
  <c r="Q29" i="3"/>
  <c r="P29" i="3"/>
  <c r="S28" i="3"/>
  <c r="R28" i="3"/>
  <c r="Q28" i="3"/>
  <c r="P28" i="3"/>
  <c r="S27" i="3"/>
  <c r="R27" i="3"/>
  <c r="Q27" i="3"/>
  <c r="P27" i="3"/>
  <c r="S26" i="3"/>
  <c r="R26" i="3"/>
  <c r="Q26" i="3"/>
  <c r="P26" i="3"/>
  <c r="S25" i="3"/>
  <c r="R25" i="3"/>
  <c r="Q25" i="3"/>
  <c r="P25" i="3"/>
  <c r="S24" i="3"/>
  <c r="R24" i="3"/>
  <c r="Q24" i="3"/>
  <c r="P24" i="3"/>
  <c r="S23" i="3"/>
  <c r="R23" i="3"/>
  <c r="Q23" i="3"/>
  <c r="P23" i="3"/>
  <c r="S22" i="3"/>
  <c r="R22" i="3"/>
  <c r="Q22" i="3"/>
  <c r="P22" i="3"/>
  <c r="S21" i="3"/>
  <c r="R21" i="3"/>
  <c r="Q21" i="3"/>
  <c r="P21" i="3"/>
  <c r="S20" i="3"/>
  <c r="R20" i="3"/>
  <c r="Q20" i="3"/>
  <c r="P20" i="3"/>
  <c r="S19" i="3"/>
  <c r="R19" i="3"/>
  <c r="Q19" i="3"/>
  <c r="P19" i="3"/>
  <c r="S18" i="3"/>
  <c r="R18" i="3"/>
  <c r="Q18" i="3"/>
  <c r="P18" i="3"/>
  <c r="S17" i="3"/>
  <c r="R17" i="3"/>
  <c r="Q17" i="3"/>
  <c r="P17" i="3"/>
  <c r="S16" i="3"/>
  <c r="R16" i="3"/>
  <c r="Q16" i="3"/>
  <c r="P16" i="3"/>
  <c r="S15" i="3"/>
  <c r="R15" i="3"/>
  <c r="Q15" i="3"/>
  <c r="P15" i="3"/>
  <c r="S14" i="3"/>
  <c r="R14" i="3"/>
  <c r="Q14" i="3"/>
  <c r="P14" i="3"/>
  <c r="S13" i="3"/>
  <c r="R13" i="3"/>
  <c r="Q13" i="3"/>
  <c r="P13" i="3"/>
  <c r="S12" i="3"/>
  <c r="R12" i="3"/>
  <c r="Q12" i="3"/>
  <c r="P12" i="3"/>
  <c r="O12" i="1"/>
  <c r="P12" i="1"/>
  <c r="Q12" i="1"/>
  <c r="R12" i="1"/>
  <c r="O13" i="1"/>
  <c r="P13" i="1"/>
  <c r="Q13" i="1"/>
  <c r="R13" i="1"/>
  <c r="O16" i="1"/>
  <c r="P16" i="1"/>
  <c r="Q16" i="1"/>
  <c r="R16" i="1"/>
  <c r="C17" i="1"/>
  <c r="D32" i="3" l="1"/>
  <c r="F32" i="3"/>
  <c r="F17" i="1"/>
  <c r="D17" i="1"/>
</calcChain>
</file>

<file path=xl/comments1.xml><?xml version="1.0" encoding="utf-8"?>
<comments xmlns="http://schemas.openxmlformats.org/spreadsheetml/2006/main">
  <authors>
    <author>Michelle Smith</author>
  </authors>
  <commentList>
    <comment ref="C5" authorId="0" shapeId="0">
      <text>
        <r>
          <rPr>
            <b/>
            <sz val="9"/>
            <color indexed="81"/>
            <rFont val="Tahoma"/>
            <family val="2"/>
          </rPr>
          <t>Michelle Smith:</t>
        </r>
        <r>
          <rPr>
            <sz val="9"/>
            <color indexed="81"/>
            <rFont val="Tahoma"/>
            <family val="2"/>
          </rPr>
          <t xml:space="preserve">
11th of the month (Natwest); 12th of the month (Barclaycard)</t>
        </r>
      </text>
    </comment>
    <comment ref="E5" authorId="0" shapeId="0">
      <text>
        <r>
          <rPr>
            <b/>
            <sz val="9"/>
            <color indexed="81"/>
            <rFont val="Tahoma"/>
            <family val="2"/>
          </rPr>
          <t>Michelle Smith:</t>
        </r>
        <r>
          <rPr>
            <sz val="9"/>
            <color indexed="81"/>
            <rFont val="Tahoma"/>
            <family val="2"/>
          </rPr>
          <t xml:space="preserve">
10th of the month (Natwest); 11th of the month (Barclaycard)</t>
        </r>
      </text>
    </comment>
  </commentList>
</comments>
</file>

<file path=xl/sharedStrings.xml><?xml version="1.0" encoding="utf-8"?>
<sst xmlns="http://schemas.openxmlformats.org/spreadsheetml/2006/main" count="1439" uniqueCount="320">
  <si>
    <t>CARD:</t>
  </si>
  <si>
    <t>BARCLAYCARD</t>
  </si>
  <si>
    <t>USER:</t>
  </si>
  <si>
    <t xml:space="preserve">Dates Covered </t>
  </si>
  <si>
    <t>from:</t>
  </si>
  <si>
    <t>to:</t>
  </si>
  <si>
    <t xml:space="preserve">Date </t>
  </si>
  <si>
    <t>VAT</t>
  </si>
  <si>
    <t>Gross</t>
  </si>
  <si>
    <t>Manual VAT</t>
  </si>
  <si>
    <t>Net</t>
  </si>
  <si>
    <t>Account Code</t>
  </si>
  <si>
    <t xml:space="preserve">Department </t>
  </si>
  <si>
    <t>Description</t>
  </si>
  <si>
    <t>Supplier</t>
  </si>
  <si>
    <t>Merchant Category</t>
  </si>
  <si>
    <t xml:space="preserve">of </t>
  </si>
  <si>
    <t>Code</t>
  </si>
  <si>
    <t>Amount</t>
  </si>
  <si>
    <t>Override</t>
  </si>
  <si>
    <t xml:space="preserve">incurring the </t>
  </si>
  <si>
    <t>Summary of the purpose of the expenditure</t>
  </si>
  <si>
    <t>e.g. computers, software etc</t>
  </si>
  <si>
    <t>Transaction</t>
  </si>
  <si>
    <t>S, E, Z, O</t>
  </si>
  <si>
    <t>£</t>
  </si>
  <si>
    <t>CCentre</t>
  </si>
  <si>
    <t>ACode</t>
  </si>
  <si>
    <t>Classification</t>
  </si>
  <si>
    <t>expenditure</t>
  </si>
  <si>
    <t>T</t>
  </si>
  <si>
    <t>O</t>
  </si>
  <si>
    <t>Amazon</t>
  </si>
  <si>
    <t>Z</t>
  </si>
  <si>
    <t>Totals</t>
  </si>
  <si>
    <t>VAT indicators</t>
  </si>
  <si>
    <t>E</t>
  </si>
  <si>
    <t>Exempt</t>
  </si>
  <si>
    <t>Outside Scope</t>
  </si>
  <si>
    <t>S</t>
  </si>
  <si>
    <t>Standard Rated</t>
  </si>
  <si>
    <t>Zero Rated</t>
  </si>
  <si>
    <t>CORPORATE CARD</t>
  </si>
  <si>
    <t>Mrs Rita Hall</t>
  </si>
  <si>
    <t>Order</t>
  </si>
  <si>
    <t>No</t>
  </si>
  <si>
    <t>eg: Name, Item, event &amp; venue,</t>
  </si>
  <si>
    <t>PA</t>
  </si>
  <si>
    <t>CC</t>
  </si>
  <si>
    <t>AC</t>
  </si>
  <si>
    <t>JOB</t>
  </si>
  <si>
    <t>CF2149</t>
  </si>
  <si>
    <t>CISM Review 2011 Manual &amp; Q &amp; As</t>
  </si>
  <si>
    <t>itgovernance</t>
  </si>
  <si>
    <t>VAT only on shipping</t>
  </si>
  <si>
    <t>CF2158</t>
  </si>
  <si>
    <t>Battery for Phone</t>
  </si>
  <si>
    <t>CF2165</t>
  </si>
  <si>
    <t>Gliders for DB</t>
  </si>
  <si>
    <t>Style Direct Furniture</t>
  </si>
  <si>
    <t>CF2185</t>
  </si>
  <si>
    <t>ICT Subscription to web Site</t>
  </si>
  <si>
    <t>Experts Exchange USA</t>
  </si>
  <si>
    <t>CF2141</t>
  </si>
  <si>
    <t>Accomodation for xyz, 3 nights</t>
  </si>
  <si>
    <t>Travelodge</t>
  </si>
  <si>
    <t>CF2156</t>
  </si>
  <si>
    <t>LPT renewal fees</t>
  </si>
  <si>
    <t>EC-Council Int. Ltd  USA</t>
  </si>
  <si>
    <t>CF2143</t>
  </si>
  <si>
    <t>New Book for xyz</t>
  </si>
  <si>
    <t>CF2167</t>
  </si>
  <si>
    <t>Xyz - Rail Fare - to abc</t>
  </si>
  <si>
    <t>South Western Trains</t>
  </si>
  <si>
    <t>CF2137</t>
  </si>
  <si>
    <t>30 sheets foam board</t>
  </si>
  <si>
    <t>The Foamboard Store</t>
  </si>
  <si>
    <t>cc</t>
  </si>
  <si>
    <t>GL</t>
  </si>
  <si>
    <t>20.07.17</t>
  </si>
  <si>
    <t>21.07.17</t>
  </si>
  <si>
    <t>26.07.17</t>
  </si>
  <si>
    <t>o</t>
  </si>
  <si>
    <t>15.07.17</t>
  </si>
  <si>
    <t>s</t>
  </si>
  <si>
    <t>29.07.17</t>
  </si>
  <si>
    <t>31.07.17</t>
  </si>
  <si>
    <t>04.08.17</t>
  </si>
  <si>
    <t>z</t>
  </si>
  <si>
    <t>gross</t>
  </si>
  <si>
    <t xml:space="preserve">vat </t>
  </si>
  <si>
    <t>net</t>
  </si>
  <si>
    <t>standard</t>
  </si>
  <si>
    <t>outside</t>
  </si>
  <si>
    <t>x=zero</t>
  </si>
  <si>
    <t>Theatre</t>
  </si>
  <si>
    <t>Equipment</t>
  </si>
  <si>
    <t>Booker</t>
  </si>
  <si>
    <t>Food and Drink</t>
  </si>
  <si>
    <t>HOSPI</t>
  </si>
  <si>
    <t>Tea/Coffee for Theatre in the Park performers</t>
  </si>
  <si>
    <t>Pasha Deli</t>
  </si>
  <si>
    <t>Screen for kitchen windows and leaflet holders</t>
  </si>
  <si>
    <t>11BAR</t>
  </si>
  <si>
    <t>Bar stock</t>
  </si>
  <si>
    <t>Hanging strips for signs</t>
  </si>
  <si>
    <t>Wilko</t>
  </si>
  <si>
    <t>Theatre(1)</t>
  </si>
  <si>
    <t>10TH AUGUST</t>
  </si>
  <si>
    <t>british armed forces</t>
  </si>
  <si>
    <t>UKRS SHBC</t>
  </si>
  <si>
    <t>WATER FOR FAMILIES</t>
  </si>
  <si>
    <t>CO OP</t>
  </si>
  <si>
    <t>FOOD</t>
  </si>
  <si>
    <t>FOOD FOR FAMILIES</t>
  </si>
  <si>
    <t>SAINSBURYS</t>
  </si>
  <si>
    <t>STORAGE BOXES</t>
  </si>
  <si>
    <t>ARGOS</t>
  </si>
  <si>
    <t>STORAGE</t>
  </si>
  <si>
    <t>CLEANING STUFF</t>
  </si>
  <si>
    <t>POUNDLAND</t>
  </si>
  <si>
    <t>HOME ACCESSORIES</t>
  </si>
  <si>
    <t xml:space="preserve">12TH AUGUST </t>
  </si>
  <si>
    <t>runnymede syrian refugee project</t>
  </si>
  <si>
    <t>UKRS RMBC</t>
  </si>
  <si>
    <t>WHITE GOODS</t>
  </si>
  <si>
    <t>AO</t>
  </si>
  <si>
    <t>ATIF SUPERSTORE</t>
  </si>
  <si>
    <t>13TH AUGUST</t>
  </si>
  <si>
    <t>HOME ACCESORIES</t>
  </si>
  <si>
    <t>IMPRESSIONS/SATNAM TRADING</t>
  </si>
  <si>
    <t>WILKO</t>
  </si>
  <si>
    <t>HOME FROM HOME</t>
  </si>
  <si>
    <t>14TH AUGUST</t>
  </si>
  <si>
    <t>COT MATTERESS</t>
  </si>
  <si>
    <t>AMAZON</t>
  </si>
  <si>
    <t>16TH AUGUST</t>
  </si>
  <si>
    <t>CREDIT</t>
  </si>
  <si>
    <t>SMARTY</t>
  </si>
  <si>
    <t>SMARTY SIM CREDIT</t>
  </si>
  <si>
    <t>17TH AUGUST</t>
  </si>
  <si>
    <t>SIM CARDS</t>
  </si>
  <si>
    <t>ROBERT DYAS</t>
  </si>
  <si>
    <t>18TH AUGUST</t>
  </si>
  <si>
    <t>PRIVACY SIGN</t>
  </si>
  <si>
    <t>19TH AUGUST</t>
  </si>
  <si>
    <t>23RD AUGUST</t>
  </si>
  <si>
    <t>PHONES</t>
  </si>
  <si>
    <t>FOOD ETC</t>
  </si>
  <si>
    <t>home ACCESORIES</t>
  </si>
  <si>
    <t>home ACCESSORIES</t>
  </si>
  <si>
    <t>26TH AUGUST</t>
  </si>
  <si>
    <t>TOP UP</t>
  </si>
  <si>
    <t>26th AUGUST</t>
  </si>
  <si>
    <t>TV CABLES</t>
  </si>
  <si>
    <t>27th AUGUST</t>
  </si>
  <si>
    <t>IRONING BOARD</t>
  </si>
  <si>
    <t>IRON BITS</t>
  </si>
  <si>
    <t>27TH AUGUST</t>
  </si>
  <si>
    <t>PHONE TOP UP</t>
  </si>
  <si>
    <t>31ST AUGUST</t>
  </si>
  <si>
    <t>TAXI</t>
  </si>
  <si>
    <t>ASCOT CABS</t>
  </si>
  <si>
    <t>TRANSPORT</t>
  </si>
  <si>
    <t>PCR COVID TESTS</t>
  </si>
  <si>
    <t>CORP TVL TRAVEL AGENCIES</t>
  </si>
  <si>
    <t>CTM</t>
  </si>
  <si>
    <t>1ST SEPTEMBER</t>
  </si>
  <si>
    <t>FURNITURE</t>
  </si>
  <si>
    <t>2ND SEP</t>
  </si>
  <si>
    <t xml:space="preserve">UKRS RMBC </t>
  </si>
  <si>
    <t>BRITISH HEART FOUND</t>
  </si>
  <si>
    <t>6TH SEP</t>
  </si>
  <si>
    <t>CAR VALET</t>
  </si>
  <si>
    <t>ICC HAND CAR WASH</t>
  </si>
  <si>
    <t>CAR WASH</t>
  </si>
  <si>
    <t>8TH SEP</t>
  </si>
  <si>
    <t>PARKING</t>
  </si>
  <si>
    <t>APCOA-HAL (HEATHROW)</t>
  </si>
  <si>
    <t>HEATHROW AIRPORT SHOP</t>
  </si>
  <si>
    <t>WATER</t>
  </si>
  <si>
    <t>DRINKS FOR FAMILIES</t>
  </si>
  <si>
    <t>CAFFE NERO</t>
  </si>
  <si>
    <t>REFRESHMENTS</t>
  </si>
  <si>
    <t>8th SEP</t>
  </si>
  <si>
    <t>WINDSOR CARSA</t>
  </si>
  <si>
    <t>9TH SEP</t>
  </si>
  <si>
    <t xml:space="preserve">23RD AUGUST </t>
  </si>
  <si>
    <t>CAR SEAT</t>
  </si>
  <si>
    <t>CAR SEAT / AMAZON</t>
  </si>
  <si>
    <t>7TH SEP</t>
  </si>
  <si>
    <t>ASDA</t>
  </si>
  <si>
    <t>FOOD SHOP</t>
  </si>
  <si>
    <t>ukrs shbc</t>
  </si>
  <si>
    <t>argos</t>
  </si>
  <si>
    <t>ukrs rmbc</t>
  </si>
  <si>
    <t>ee top up</t>
  </si>
  <si>
    <t>ee</t>
  </si>
  <si>
    <t>R</t>
  </si>
  <si>
    <t>Reduced rated</t>
  </si>
  <si>
    <t>Family  support</t>
  </si>
  <si>
    <t>9.09.21</t>
  </si>
  <si>
    <t>Musuem</t>
  </si>
  <si>
    <t>Cleaning materials</t>
  </si>
  <si>
    <t>equipment</t>
  </si>
  <si>
    <t xml:space="preserve"> </t>
  </si>
  <si>
    <t>Museum</t>
  </si>
  <si>
    <t>Marketing</t>
  </si>
  <si>
    <t xml:space="preserve">Staff lunch during an event </t>
  </si>
  <si>
    <t>Sainsburys</t>
  </si>
  <si>
    <t>Food</t>
  </si>
  <si>
    <t>Theatre Marketing</t>
  </si>
  <si>
    <t>Facebook advertising</t>
  </si>
  <si>
    <t>Facebook</t>
  </si>
  <si>
    <t>Advertising</t>
  </si>
  <si>
    <t xml:space="preserve">NOTE £60 to be recharged to 440/4020 please as this was promoting Council events and awards. Thank you. </t>
  </si>
  <si>
    <t>0.0</t>
  </si>
  <si>
    <t>Wrist bands for comedy festival</t>
  </si>
  <si>
    <t>GoWrist</t>
  </si>
  <si>
    <t>FRONT</t>
  </si>
  <si>
    <t xml:space="preserve">Monthly Spotify payment </t>
  </si>
  <si>
    <t>Spotify</t>
  </si>
  <si>
    <t xml:space="preserve">Music </t>
  </si>
  <si>
    <t>5Ltr Boxes</t>
  </si>
  <si>
    <t>Zoro</t>
  </si>
  <si>
    <t>Misc</t>
  </si>
  <si>
    <t>Trunking</t>
  </si>
  <si>
    <t>Electrical Direct</t>
  </si>
  <si>
    <t>Project box</t>
  </si>
  <si>
    <t>16/8/21</t>
  </si>
  <si>
    <t>Key Cutting</t>
  </si>
  <si>
    <t>Timpsons</t>
  </si>
  <si>
    <t>18/8/21</t>
  </si>
  <si>
    <t>Hacksaw</t>
  </si>
  <si>
    <t>Glands</t>
  </si>
  <si>
    <t>19/8/21</t>
  </si>
  <si>
    <t>24 port switch</t>
  </si>
  <si>
    <t>CPC</t>
  </si>
  <si>
    <t>23/8/21</t>
  </si>
  <si>
    <t>CAT5 Leads</t>
  </si>
  <si>
    <t>31/8/21</t>
  </si>
  <si>
    <t>Thumb lock cylinder</t>
  </si>
  <si>
    <t>Batteries</t>
  </si>
  <si>
    <t>Battery Station</t>
  </si>
  <si>
    <t>Speaker Stands</t>
  </si>
  <si>
    <t>RTW Direct</t>
  </si>
  <si>
    <t>Multi surface cleaner</t>
  </si>
  <si>
    <t>Smol</t>
  </si>
  <si>
    <t>2 15" speaker</t>
  </si>
  <si>
    <t>Gear 4 Music</t>
  </si>
  <si>
    <t>Theatre(3)</t>
  </si>
  <si>
    <t>Business</t>
  </si>
  <si>
    <t>Planting for Wheelchair Swing Fencing</t>
  </si>
  <si>
    <t>North Hill Nurseries</t>
  </si>
  <si>
    <t>Plant Nursery</t>
  </si>
  <si>
    <t>Leisure</t>
  </si>
  <si>
    <t>greenspce</t>
  </si>
  <si>
    <t>chains and padlocks for goals</t>
  </si>
  <si>
    <t>guardwells</t>
  </si>
  <si>
    <t>security</t>
  </si>
  <si>
    <t>smoke alarms</t>
  </si>
  <si>
    <t>wilkos</t>
  </si>
  <si>
    <t>Health and safety</t>
  </si>
  <si>
    <t>radar padlocks for disabled swing</t>
  </si>
  <si>
    <t>Greenspace</t>
  </si>
  <si>
    <t>Strategy &amp; Business Management</t>
  </si>
  <si>
    <t>Excel test for B&amp;I Manager position</t>
  </si>
  <si>
    <t>SHL Group</t>
  </si>
  <si>
    <t>Training</t>
  </si>
  <si>
    <t>JWS(1)</t>
  </si>
  <si>
    <t>Drainage</t>
  </si>
  <si>
    <t>Screw Fixings</t>
  </si>
  <si>
    <t>Orbital Fasteners</t>
  </si>
  <si>
    <t>Parker Tools</t>
  </si>
  <si>
    <t>FastBuild Supplies</t>
  </si>
  <si>
    <t>Barclaycard - Procurement Card</t>
  </si>
  <si>
    <t>JWS - SBM</t>
  </si>
  <si>
    <t>Pencil Sharpener</t>
  </si>
  <si>
    <t>Office Stationery</t>
  </si>
  <si>
    <t>A4 Paper</t>
  </si>
  <si>
    <t>JWS - Comms</t>
  </si>
  <si>
    <t>SEP Waste Reduction</t>
  </si>
  <si>
    <t>Twitter</t>
  </si>
  <si>
    <t>iStock Subscription</t>
  </si>
  <si>
    <t>iStock.com</t>
  </si>
  <si>
    <t>Subscription</t>
  </si>
  <si>
    <t>Notebooks</t>
  </si>
  <si>
    <t>Red Pens</t>
  </si>
  <si>
    <t>2 x Fire Warden Online Training</t>
  </si>
  <si>
    <t>HSQE Ltd</t>
  </si>
  <si>
    <t>Job Advert (Business Intelligence Senior Manager)</t>
  </si>
  <si>
    <t>Indeed</t>
  </si>
  <si>
    <t>Recruitment</t>
  </si>
  <si>
    <t>CO2 Monitors</t>
  </si>
  <si>
    <t>Office Supplies</t>
  </si>
  <si>
    <t>CO2 Monitors shipping for row 23</t>
  </si>
  <si>
    <t>First Aid at Work 3 Day Course for NM</t>
  </si>
  <si>
    <t>St Johns Ambulance</t>
  </si>
  <si>
    <t>60 Pcs Plastic Label Holder</t>
  </si>
  <si>
    <t>Vinyl Desk Letters</t>
  </si>
  <si>
    <t>Cutlery Set</t>
  </si>
  <si>
    <t>Sanitizer Gel</t>
  </si>
  <si>
    <t>Cutlery Tray</t>
  </si>
  <si>
    <t>Desk Numbers (Green)</t>
  </si>
  <si>
    <t>COSHH Safety Sign</t>
  </si>
  <si>
    <t>Confidential Waste Bin</t>
  </si>
  <si>
    <t>Locker Tags</t>
  </si>
  <si>
    <t>SEP Google Ads Compost Bin Sale</t>
  </si>
  <si>
    <t>Google</t>
  </si>
  <si>
    <t>First Aid at Work Requalification 2 Day Course for SBe and SA</t>
  </si>
  <si>
    <t>JWS Google Ads WYW Contamination Campaign</t>
  </si>
  <si>
    <t>A4 Laminating Pouches</t>
  </si>
  <si>
    <t>Annual Subscription Renewal</t>
  </si>
  <si>
    <t>Email Signature Rescue</t>
  </si>
  <si>
    <t>IT Subscription</t>
  </si>
  <si>
    <t>LinkedIn</t>
  </si>
  <si>
    <t>Replacement Keyboard for SH</t>
  </si>
  <si>
    <t>Replacment Mouse for SH</t>
  </si>
  <si>
    <t>JWS(2)</t>
  </si>
  <si>
    <t>Theatre(2)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</si>
</sst>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0"/>
    <numFmt numFmtId="165" formatCode="000"/>
    <numFmt numFmtId="166" formatCode="00000"/>
    <numFmt numFmtId="167" formatCode="[$-409]d\-mmm\-yy;@"/>
    <numFmt numFmtId="168" formatCode="dd/mm/yyyy;@"/>
  </numFmts>
  <fonts count="19" x14ac:knownFonts="1">
    <font>
      <sz val="10"/>
      <name val="Arial"/>
    </font>
    <font>
      <b/>
      <sz val="10"/>
      <name val="Arial"/>
      <family val="2"/>
    </font>
    <font>
      <sz val="12"/>
      <name val="Times New Roman"/>
      <family val="1"/>
    </font>
    <font>
      <sz val="10"/>
      <name val="Times New Roman"/>
      <family val="1"/>
    </font>
    <font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sz val="12"/>
      <color rgb="FF000000"/>
      <name val="Calibri"/>
      <family val="2"/>
    </font>
    <font>
      <sz val="10"/>
      <color indexed="8"/>
      <name val="Helvetica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2"/>
      <color indexed="8"/>
      <name val="Times New Roman"/>
      <family val="1"/>
    </font>
    <font>
      <b/>
      <sz val="12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auto="1"/>
      </patternFill>
    </fill>
  </fills>
  <borders count="9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/>
      <top style="thin">
        <color indexed="8"/>
      </top>
      <bottom style="thin">
        <color indexed="10"/>
      </bottom>
      <diagonal/>
    </border>
    <border>
      <left/>
      <right/>
      <top style="thin">
        <color indexed="8"/>
      </top>
      <bottom style="thin">
        <color indexed="10"/>
      </bottom>
      <diagonal/>
    </border>
    <border>
      <left/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10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10"/>
      </right>
      <top/>
      <bottom style="thin">
        <color indexed="10"/>
      </bottom>
      <diagonal/>
    </border>
    <border>
      <left style="thin">
        <color auto="1"/>
      </left>
      <right style="thin">
        <color indexed="10"/>
      </right>
      <top style="thin">
        <color auto="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auto="1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thin">
        <color auto="1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thin">
        <color auto="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auto="1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auto="1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auto="1"/>
      </bottom>
      <diagonal/>
    </border>
    <border>
      <left style="thin">
        <color indexed="10"/>
      </left>
      <right style="thin">
        <color indexed="10"/>
      </right>
      <top/>
      <bottom style="thin">
        <color auto="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3" fillId="0" borderId="0"/>
    <xf numFmtId="0" fontId="9" fillId="0" borderId="0"/>
    <xf numFmtId="0" fontId="6" fillId="0" borderId="0"/>
    <xf numFmtId="0" fontId="11" fillId="0" borderId="0" applyNumberFormat="0" applyFill="0" applyBorder="0" applyProtection="0">
      <alignment vertical="top" wrapText="1"/>
    </xf>
    <xf numFmtId="0" fontId="3" fillId="0" borderId="0"/>
  </cellStyleXfs>
  <cellXfs count="380">
    <xf numFmtId="0" fontId="0" fillId="0" borderId="0" xfId="0"/>
    <xf numFmtId="0" fontId="0" fillId="0" borderId="1" xfId="0" applyFill="1" applyBorder="1" applyAlignment="1"/>
    <xf numFmtId="0" fontId="1" fillId="0" borderId="2" xfId="0" applyFont="1" applyFill="1" applyBorder="1" applyAlignment="1" applyProtection="1"/>
    <xf numFmtId="0" fontId="1" fillId="0" borderId="1" xfId="0" applyFont="1" applyFill="1" applyBorder="1" applyAlignment="1" applyProtection="1"/>
    <xf numFmtId="0" fontId="1" fillId="0" borderId="3" xfId="0" applyFont="1" applyFill="1" applyBorder="1" applyAlignment="1" applyProtection="1"/>
    <xf numFmtId="0" fontId="0" fillId="0" borderId="0" xfId="0" applyFill="1" applyProtection="1"/>
    <xf numFmtId="0" fontId="0" fillId="0" borderId="4" xfId="0" applyFill="1" applyBorder="1" applyProtection="1"/>
    <xf numFmtId="0" fontId="0" fillId="0" borderId="0" xfId="0" applyFill="1" applyBorder="1" applyProtection="1"/>
    <xf numFmtId="0" fontId="0" fillId="0" borderId="5" xfId="0" applyFill="1" applyBorder="1" applyProtection="1"/>
    <xf numFmtId="0" fontId="1" fillId="0" borderId="6" xfId="0" applyFont="1" applyFill="1" applyBorder="1" applyProtection="1"/>
    <xf numFmtId="0" fontId="1" fillId="0" borderId="0" xfId="0" applyFont="1" applyFill="1" applyBorder="1" applyAlignment="1" applyProtection="1"/>
    <xf numFmtId="0" fontId="1" fillId="0" borderId="2" xfId="0" applyFont="1" applyFill="1" applyBorder="1" applyAlignment="1" applyProtection="1">
      <alignment horizontal="center" wrapText="1"/>
    </xf>
    <xf numFmtId="0" fontId="1" fillId="0" borderId="7" xfId="0" applyFont="1" applyFill="1" applyBorder="1" applyAlignment="1" applyProtection="1">
      <alignment horizontal="right"/>
    </xf>
    <xf numFmtId="0" fontId="1" fillId="0" borderId="0" xfId="0" applyFont="1" applyFill="1" applyBorder="1" applyProtection="1"/>
    <xf numFmtId="15" fontId="6" fillId="0" borderId="0" xfId="0" applyNumberFormat="1" applyFont="1" applyFill="1" applyBorder="1" applyAlignment="1" applyProtection="1"/>
    <xf numFmtId="0" fontId="6" fillId="0" borderId="0" xfId="0" applyFont="1" applyFill="1" applyBorder="1" applyAlignment="1" applyProtection="1"/>
    <xf numFmtId="0" fontId="1" fillId="0" borderId="8" xfId="0" applyFont="1" applyFill="1" applyBorder="1" applyAlignment="1" applyProtection="1">
      <alignment horizontal="center"/>
    </xf>
    <xf numFmtId="0" fontId="1" fillId="0" borderId="9" xfId="0" applyFont="1" applyFill="1" applyBorder="1" applyAlignment="1" applyProtection="1">
      <alignment horizontal="center"/>
    </xf>
    <xf numFmtId="0" fontId="1" fillId="0" borderId="10" xfId="0" applyFont="1" applyFill="1" applyBorder="1" applyAlignment="1" applyProtection="1">
      <alignment horizontal="center"/>
    </xf>
    <xf numFmtId="0" fontId="0" fillId="0" borderId="0" xfId="0" applyFill="1" applyAlignment="1" applyProtection="1">
      <alignment horizontal="center"/>
    </xf>
    <xf numFmtId="0" fontId="1" fillId="0" borderId="11" xfId="0" applyFont="1" applyFill="1" applyBorder="1" applyAlignment="1" applyProtection="1">
      <alignment horizontal="center"/>
    </xf>
    <xf numFmtId="0" fontId="1" fillId="0" borderId="12" xfId="0" applyFont="1" applyFill="1" applyBorder="1" applyAlignment="1" applyProtection="1">
      <alignment horizontal="center"/>
    </xf>
    <xf numFmtId="0" fontId="4" fillId="0" borderId="12" xfId="0" applyFont="1" applyFill="1" applyBorder="1" applyAlignment="1" applyProtection="1">
      <alignment horizontal="center"/>
    </xf>
    <xf numFmtId="0" fontId="0" fillId="0" borderId="13" xfId="0" applyFill="1" applyBorder="1" applyAlignment="1" applyProtection="1">
      <alignment horizontal="center"/>
    </xf>
    <xf numFmtId="0" fontId="0" fillId="0" borderId="14" xfId="0" applyFill="1" applyBorder="1" applyProtection="1"/>
    <xf numFmtId="0" fontId="0" fillId="0" borderId="15" xfId="0" applyFill="1" applyBorder="1" applyAlignment="1" applyProtection="1">
      <alignment horizontal="center"/>
    </xf>
    <xf numFmtId="0" fontId="4" fillId="0" borderId="15" xfId="0" applyFont="1" applyFill="1" applyBorder="1" applyAlignment="1" applyProtection="1">
      <alignment horizontal="center"/>
    </xf>
    <xf numFmtId="0" fontId="0" fillId="0" borderId="15" xfId="0" applyFill="1" applyBorder="1" applyProtection="1"/>
    <xf numFmtId="0" fontId="0" fillId="0" borderId="16" xfId="0" applyFill="1" applyBorder="1" applyProtection="1"/>
    <xf numFmtId="0" fontId="0" fillId="0" borderId="17" xfId="0" applyFill="1" applyBorder="1" applyProtection="1">
      <protection locked="0"/>
    </xf>
    <xf numFmtId="0" fontId="0" fillId="0" borderId="2" xfId="0" applyFill="1" applyBorder="1" applyAlignment="1" applyProtection="1">
      <alignment horizontal="center"/>
      <protection locked="0"/>
    </xf>
    <xf numFmtId="4" fontId="0" fillId="0" borderId="2" xfId="0" applyNumberFormat="1" applyFill="1" applyBorder="1" applyProtection="1">
      <protection locked="0"/>
    </xf>
    <xf numFmtId="4" fontId="0" fillId="0" borderId="2" xfId="0" applyNumberFormat="1" applyFill="1" applyBorder="1" applyProtection="1"/>
    <xf numFmtId="164" fontId="2" fillId="0" borderId="2" xfId="1" applyNumberFormat="1" applyFont="1" applyFill="1" applyBorder="1" applyAlignment="1" applyProtection="1">
      <alignment horizontal="center"/>
      <protection locked="0"/>
    </xf>
    <xf numFmtId="165" fontId="2" fillId="0" borderId="2" xfId="1" applyNumberFormat="1" applyFont="1" applyFill="1" applyBorder="1" applyAlignment="1" applyProtection="1">
      <alignment horizontal="center"/>
      <protection locked="0"/>
    </xf>
    <xf numFmtId="166" fontId="2" fillId="0" borderId="2" xfId="1" applyNumberFormat="1" applyFont="1" applyFill="1" applyBorder="1" applyAlignment="1" applyProtection="1">
      <alignment horizontal="center"/>
      <protection locked="0"/>
    </xf>
    <xf numFmtId="166" fontId="2" fillId="0" borderId="2" xfId="1" applyNumberFormat="1" applyFont="1" applyFill="1" applyBorder="1" applyAlignment="1" applyProtection="1">
      <alignment horizontal="center"/>
    </xf>
    <xf numFmtId="164" fontId="2" fillId="0" borderId="2" xfId="1" applyNumberFormat="1" applyFont="1" applyFill="1" applyBorder="1" applyAlignment="1" applyProtection="1">
      <alignment horizontal="center"/>
    </xf>
    <xf numFmtId="4" fontId="0" fillId="0" borderId="18" xfId="0" applyNumberFormat="1" applyFill="1" applyBorder="1" applyProtection="1"/>
    <xf numFmtId="4" fontId="1" fillId="0" borderId="19" xfId="0" applyNumberFormat="1" applyFont="1" applyFill="1" applyBorder="1" applyProtection="1"/>
    <xf numFmtId="0" fontId="0" fillId="0" borderId="18" xfId="0" applyFill="1" applyBorder="1" applyProtection="1"/>
    <xf numFmtId="0" fontId="0" fillId="0" borderId="20" xfId="0" applyFill="1" applyBorder="1" applyProtection="1"/>
    <xf numFmtId="0" fontId="0" fillId="0" borderId="21" xfId="0" applyFill="1" applyBorder="1" applyProtection="1"/>
    <xf numFmtId="0" fontId="0" fillId="0" borderId="22" xfId="0" applyFill="1" applyBorder="1" applyProtection="1"/>
    <xf numFmtId="0" fontId="0" fillId="0" borderId="23" xfId="0" applyFill="1" applyBorder="1" applyProtection="1"/>
    <xf numFmtId="164" fontId="2" fillId="0" borderId="2" xfId="1" applyNumberFormat="1" applyFont="1" applyFill="1" applyBorder="1" applyAlignment="1" applyProtection="1">
      <alignment horizontal="left"/>
      <protection locked="0"/>
    </xf>
    <xf numFmtId="0" fontId="0" fillId="0" borderId="18" xfId="0" applyFill="1" applyBorder="1" applyAlignment="1" applyProtection="1">
      <alignment horizontal="left"/>
    </xf>
    <xf numFmtId="0" fontId="0" fillId="0" borderId="24" xfId="0" applyFill="1" applyBorder="1" applyAlignment="1" applyProtection="1">
      <alignment horizontal="left"/>
    </xf>
    <xf numFmtId="167" fontId="1" fillId="0" borderId="2" xfId="0" applyNumberFormat="1" applyFont="1" applyFill="1" applyBorder="1" applyAlignment="1" applyProtection="1">
      <alignment horizontal="center"/>
      <protection locked="0"/>
    </xf>
    <xf numFmtId="0" fontId="1" fillId="0" borderId="21" xfId="0" applyFont="1" applyFill="1" applyBorder="1" applyAlignment="1" applyProtection="1">
      <alignment horizontal="center"/>
    </xf>
    <xf numFmtId="0" fontId="1" fillId="0" borderId="23" xfId="0" applyFont="1" applyFill="1" applyBorder="1" applyProtection="1"/>
    <xf numFmtId="0" fontId="1" fillId="0" borderId="15" xfId="0" applyFont="1" applyFill="1" applyBorder="1" applyAlignment="1" applyProtection="1">
      <alignment horizontal="center"/>
    </xf>
    <xf numFmtId="0" fontId="1" fillId="0" borderId="20" xfId="0" applyFont="1" applyFill="1" applyBorder="1" applyAlignment="1" applyProtection="1">
      <alignment horizontal="center"/>
    </xf>
    <xf numFmtId="0" fontId="0" fillId="0" borderId="33" xfId="0" applyFill="1" applyBorder="1" applyAlignment="1" applyProtection="1">
      <alignment horizontal="left"/>
    </xf>
    <xf numFmtId="0" fontId="6" fillId="0" borderId="13" xfId="0" applyFont="1" applyFill="1" applyBorder="1" applyAlignment="1" applyProtection="1">
      <alignment horizontal="center"/>
    </xf>
    <xf numFmtId="1" fontId="6" fillId="0" borderId="2" xfId="0" applyNumberFormat="1" applyFont="1" applyFill="1" applyBorder="1" applyProtection="1"/>
    <xf numFmtId="1" fontId="1" fillId="0" borderId="19" xfId="0" applyNumberFormat="1" applyFont="1" applyFill="1" applyBorder="1" applyProtection="1"/>
    <xf numFmtId="14" fontId="0" fillId="0" borderId="17" xfId="0" applyNumberFormat="1" applyFill="1" applyBorder="1" applyProtection="1">
      <protection locked="0"/>
    </xf>
    <xf numFmtId="4" fontId="0" fillId="0" borderId="2" xfId="0" applyNumberFormat="1" applyFill="1" applyBorder="1" applyAlignment="1" applyProtection="1">
      <protection locked="0"/>
    </xf>
    <xf numFmtId="0" fontId="4" fillId="0" borderId="22" xfId="0" applyFont="1" applyFill="1" applyBorder="1" applyAlignment="1" applyProtection="1">
      <alignment horizontal="center"/>
    </xf>
    <xf numFmtId="4" fontId="6" fillId="0" borderId="25" xfId="0" applyNumberFormat="1" applyFont="1" applyFill="1" applyBorder="1" applyProtection="1"/>
    <xf numFmtId="4" fontId="1" fillId="0" borderId="34" xfId="0" applyNumberFormat="1" applyFont="1" applyFill="1" applyBorder="1" applyProtection="1"/>
    <xf numFmtId="164" fontId="2" fillId="0" borderId="26" xfId="1" applyNumberFormat="1" applyFont="1" applyFill="1" applyBorder="1" applyAlignment="1" applyProtection="1">
      <alignment horizontal="center"/>
    </xf>
    <xf numFmtId="0" fontId="0" fillId="0" borderId="30" xfId="0" applyFill="1" applyBorder="1" applyProtection="1"/>
    <xf numFmtId="1" fontId="6" fillId="0" borderId="17" xfId="0" applyNumberFormat="1" applyFont="1" applyFill="1" applyBorder="1" applyProtection="1"/>
    <xf numFmtId="1" fontId="6" fillId="0" borderId="35" xfId="0" applyNumberFormat="1" applyFont="1" applyFill="1" applyBorder="1" applyProtection="1"/>
    <xf numFmtId="1" fontId="1" fillId="0" borderId="36" xfId="0" applyNumberFormat="1" applyFont="1" applyFill="1" applyBorder="1" applyProtection="1"/>
    <xf numFmtId="1" fontId="1" fillId="0" borderId="37" xfId="0" applyNumberFormat="1" applyFont="1" applyFill="1" applyBorder="1" applyProtection="1"/>
    <xf numFmtId="164" fontId="2" fillId="0" borderId="2" xfId="1" applyNumberFormat="1" applyFont="1" applyFill="1" applyBorder="1" applyAlignment="1" applyProtection="1">
      <alignment horizontal="left" wrapText="1"/>
      <protection locked="0"/>
    </xf>
    <xf numFmtId="0" fontId="1" fillId="0" borderId="25" xfId="0" applyFont="1" applyFill="1" applyBorder="1" applyAlignment="1" applyProtection="1"/>
    <xf numFmtId="0" fontId="1" fillId="0" borderId="7" xfId="0" applyFont="1" applyFill="1" applyBorder="1" applyAlignment="1" applyProtection="1"/>
    <xf numFmtId="4" fontId="0" fillId="0" borderId="0" xfId="0" applyNumberFormat="1"/>
    <xf numFmtId="4" fontId="0" fillId="2" borderId="2" xfId="0" applyNumberFormat="1" applyFill="1" applyBorder="1" applyProtection="1">
      <protection locked="0"/>
    </xf>
    <xf numFmtId="0" fontId="6" fillId="0" borderId="2" xfId="0" applyFont="1" applyFill="1" applyBorder="1" applyProtection="1"/>
    <xf numFmtId="14" fontId="6" fillId="0" borderId="17" xfId="0" applyNumberFormat="1" applyFont="1" applyFill="1" applyBorder="1" applyProtection="1">
      <protection locked="0"/>
    </xf>
    <xf numFmtId="0" fontId="6" fillId="0" borderId="2" xfId="0" applyFont="1" applyFill="1" applyBorder="1" applyAlignment="1" applyProtection="1">
      <alignment horizontal="center"/>
      <protection locked="0"/>
    </xf>
    <xf numFmtId="4" fontId="6" fillId="0" borderId="2" xfId="0" applyNumberFormat="1" applyFont="1" applyFill="1" applyBorder="1" applyProtection="1">
      <protection locked="0"/>
    </xf>
    <xf numFmtId="1" fontId="6" fillId="0" borderId="35" xfId="0" quotePrefix="1" applyNumberFormat="1" applyFont="1" applyFill="1" applyBorder="1" applyProtection="1"/>
    <xf numFmtId="0" fontId="1" fillId="0" borderId="0" xfId="0" applyFont="1" applyFill="1" applyProtection="1"/>
    <xf numFmtId="0" fontId="0" fillId="0" borderId="0" xfId="0" applyAlignment="1">
      <alignment horizontal="center" wrapText="1"/>
    </xf>
    <xf numFmtId="0" fontId="1" fillId="0" borderId="28" xfId="0" applyFont="1" applyFill="1" applyBorder="1" applyAlignment="1" applyProtection="1">
      <alignment horizontal="center"/>
    </xf>
    <xf numFmtId="0" fontId="1" fillId="0" borderId="28" xfId="0" applyFont="1" applyFill="1" applyBorder="1" applyAlignment="1" applyProtection="1">
      <alignment horizontal="center"/>
    </xf>
    <xf numFmtId="0" fontId="8" fillId="0" borderId="15" xfId="0" applyFont="1" applyFill="1" applyBorder="1" applyAlignment="1" applyProtection="1">
      <alignment horizontal="center"/>
    </xf>
    <xf numFmtId="4" fontId="0" fillId="3" borderId="2" xfId="0" applyNumberFormat="1" applyFill="1" applyBorder="1" applyProtection="1">
      <protection locked="0"/>
    </xf>
    <xf numFmtId="4" fontId="6" fillId="0" borderId="2" xfId="0" applyNumberFormat="1" applyFont="1" applyFill="1" applyBorder="1" applyProtection="1"/>
    <xf numFmtId="164" fontId="2" fillId="0" borderId="2" xfId="2" applyNumberFormat="1" applyFont="1" applyFill="1" applyBorder="1" applyAlignment="1" applyProtection="1">
      <alignment horizontal="center"/>
    </xf>
    <xf numFmtId="164" fontId="2" fillId="0" borderId="2" xfId="2" applyNumberFormat="1" applyFont="1" applyFill="1" applyBorder="1" applyAlignment="1" applyProtection="1">
      <alignment horizontal="center"/>
      <protection locked="0"/>
    </xf>
    <xf numFmtId="164" fontId="2" fillId="0" borderId="2" xfId="2" applyNumberFormat="1" applyFont="1" applyFill="1" applyBorder="1" applyAlignment="1" applyProtection="1">
      <alignment horizontal="left"/>
      <protection locked="0"/>
    </xf>
    <xf numFmtId="14" fontId="6" fillId="0" borderId="38" xfId="0" applyNumberFormat="1" applyFont="1" applyFill="1" applyBorder="1" applyProtection="1">
      <protection locked="0"/>
    </xf>
    <xf numFmtId="0" fontId="0" fillId="0" borderId="28" xfId="0" applyFill="1" applyBorder="1" applyAlignment="1" applyProtection="1">
      <alignment horizontal="center"/>
      <protection locked="0"/>
    </xf>
    <xf numFmtId="4" fontId="0" fillId="3" borderId="12" xfId="0" applyNumberFormat="1" applyFill="1" applyBorder="1" applyProtection="1">
      <protection locked="0"/>
    </xf>
    <xf numFmtId="4" fontId="0" fillId="0" borderId="12" xfId="0" applyNumberFormat="1" applyFill="1" applyBorder="1" applyProtection="1"/>
    <xf numFmtId="4" fontId="0" fillId="0" borderId="12" xfId="0" applyNumberFormat="1" applyFill="1" applyBorder="1" applyProtection="1">
      <protection locked="0"/>
    </xf>
    <xf numFmtId="4" fontId="6" fillId="0" borderId="12" xfId="0" applyNumberFormat="1" applyFont="1" applyFill="1" applyBorder="1" applyProtection="1"/>
    <xf numFmtId="164" fontId="2" fillId="0" borderId="9" xfId="2" applyNumberFormat="1" applyFont="1" applyFill="1" applyBorder="1" applyAlignment="1" applyProtection="1">
      <alignment horizontal="center"/>
    </xf>
    <xf numFmtId="164" fontId="2" fillId="0" borderId="9" xfId="2" applyNumberFormat="1" applyFont="1" applyFill="1" applyBorder="1" applyAlignment="1" applyProtection="1">
      <alignment horizontal="center"/>
      <protection locked="0"/>
    </xf>
    <xf numFmtId="164" fontId="2" fillId="0" borderId="27" xfId="2" applyNumberFormat="1" applyFont="1" applyFill="1" applyBorder="1" applyAlignment="1" applyProtection="1">
      <alignment horizontal="left"/>
      <protection locked="0"/>
    </xf>
    <xf numFmtId="1" fontId="6" fillId="0" borderId="12" xfId="0" applyNumberFormat="1" applyFont="1" applyFill="1" applyBorder="1" applyProtection="1"/>
    <xf numFmtId="4" fontId="0" fillId="0" borderId="0" xfId="0" applyNumberFormat="1" applyFill="1" applyProtection="1"/>
    <xf numFmtId="0" fontId="0" fillId="4" borderId="0" xfId="0" applyFill="1" applyProtection="1"/>
    <xf numFmtId="0" fontId="10" fillId="4" borderId="0" xfId="0" applyFont="1" applyFill="1" applyAlignment="1"/>
    <xf numFmtId="14" fontId="1" fillId="0" borderId="7" xfId="0" applyNumberFormat="1" applyFont="1" applyFill="1" applyBorder="1" applyAlignment="1" applyProtection="1">
      <alignment horizontal="right"/>
    </xf>
    <xf numFmtId="14" fontId="1" fillId="0" borderId="26" xfId="0" applyNumberFormat="1" applyFont="1" applyFill="1" applyBorder="1" applyAlignment="1" applyProtection="1">
      <alignment horizontal="right"/>
    </xf>
    <xf numFmtId="0" fontId="1" fillId="0" borderId="2" xfId="3" applyFont="1" applyFill="1" applyBorder="1" applyAlignment="1" applyProtection="1"/>
    <xf numFmtId="0" fontId="6" fillId="0" borderId="1" xfId="3" applyFill="1" applyBorder="1" applyAlignment="1"/>
    <xf numFmtId="0" fontId="1" fillId="0" borderId="1" xfId="3" applyFont="1" applyFill="1" applyBorder="1" applyAlignment="1" applyProtection="1"/>
    <xf numFmtId="0" fontId="1" fillId="0" borderId="3" xfId="3" applyFont="1" applyFill="1" applyBorder="1" applyAlignment="1" applyProtection="1"/>
    <xf numFmtId="0" fontId="6" fillId="0" borderId="0" xfId="3" applyFill="1" applyProtection="1"/>
    <xf numFmtId="0" fontId="6" fillId="0" borderId="4" xfId="3" applyFill="1" applyBorder="1" applyProtection="1"/>
    <xf numFmtId="0" fontId="6" fillId="0" borderId="0" xfId="3" applyFill="1" applyBorder="1" applyProtection="1"/>
    <xf numFmtId="0" fontId="6" fillId="0" borderId="5" xfId="3" applyFill="1" applyBorder="1" applyProtection="1"/>
    <xf numFmtId="0" fontId="1" fillId="0" borderId="6" xfId="3" applyFont="1" applyFill="1" applyBorder="1" applyProtection="1"/>
    <xf numFmtId="0" fontId="1" fillId="0" borderId="0" xfId="3" applyFont="1" applyFill="1" applyBorder="1" applyAlignment="1" applyProtection="1"/>
    <xf numFmtId="0" fontId="1" fillId="0" borderId="2" xfId="3" applyFont="1" applyFill="1" applyBorder="1" applyAlignment="1" applyProtection="1">
      <alignment horizontal="center" wrapText="1"/>
    </xf>
    <xf numFmtId="0" fontId="1" fillId="0" borderId="7" xfId="3" applyFont="1" applyFill="1" applyBorder="1" applyAlignment="1" applyProtection="1">
      <alignment horizontal="right"/>
    </xf>
    <xf numFmtId="167" fontId="1" fillId="0" borderId="2" xfId="3" applyNumberFormat="1" applyFont="1" applyFill="1" applyBorder="1" applyAlignment="1" applyProtection="1">
      <alignment horizontal="center"/>
      <protection locked="0"/>
    </xf>
    <xf numFmtId="0" fontId="1" fillId="0" borderId="0" xfId="3" applyFont="1" applyFill="1" applyBorder="1" applyProtection="1"/>
    <xf numFmtId="15" fontId="6" fillId="0" borderId="0" xfId="3" applyNumberFormat="1" applyFont="1" applyFill="1" applyBorder="1" applyAlignment="1" applyProtection="1"/>
    <xf numFmtId="0" fontId="6" fillId="0" borderId="0" xfId="3" applyFont="1" applyFill="1" applyBorder="1" applyAlignment="1" applyProtection="1"/>
    <xf numFmtId="0" fontId="1" fillId="0" borderId="28" xfId="3" applyFont="1" applyFill="1" applyBorder="1" applyAlignment="1" applyProtection="1">
      <alignment horizontal="center"/>
    </xf>
    <xf numFmtId="0" fontId="1" fillId="0" borderId="9" xfId="3" applyFont="1" applyFill="1" applyBorder="1" applyAlignment="1" applyProtection="1">
      <alignment horizontal="center"/>
    </xf>
    <xf numFmtId="0" fontId="1" fillId="0" borderId="28" xfId="3" applyFont="1" applyFill="1" applyBorder="1" applyAlignment="1" applyProtection="1">
      <alignment horizontal="center"/>
    </xf>
    <xf numFmtId="0" fontId="1" fillId="0" borderId="10" xfId="3" applyFont="1" applyFill="1" applyBorder="1" applyAlignment="1" applyProtection="1">
      <alignment horizontal="center"/>
    </xf>
    <xf numFmtId="0" fontId="6" fillId="0" borderId="0" xfId="3" applyFill="1" applyAlignment="1" applyProtection="1">
      <alignment horizontal="center"/>
    </xf>
    <xf numFmtId="0" fontId="1" fillId="0" borderId="21" xfId="3" applyFont="1" applyFill="1" applyBorder="1" applyAlignment="1" applyProtection="1">
      <alignment horizontal="center"/>
    </xf>
    <xf numFmtId="0" fontId="1" fillId="0" borderId="12" xfId="3" applyFont="1" applyFill="1" applyBorder="1" applyAlignment="1" applyProtection="1">
      <alignment horizontal="center"/>
    </xf>
    <xf numFmtId="0" fontId="1" fillId="0" borderId="20" xfId="3" applyFont="1" applyFill="1" applyBorder="1" applyAlignment="1" applyProtection="1">
      <alignment horizontal="center"/>
    </xf>
    <xf numFmtId="0" fontId="6" fillId="0" borderId="13" xfId="3" applyFont="1" applyFill="1" applyBorder="1" applyAlignment="1" applyProtection="1">
      <alignment horizontal="center"/>
    </xf>
    <xf numFmtId="0" fontId="1" fillId="0" borderId="23" xfId="3" applyFont="1" applyFill="1" applyBorder="1" applyProtection="1"/>
    <xf numFmtId="0" fontId="6" fillId="0" borderId="15" xfId="3" applyFill="1" applyBorder="1" applyAlignment="1" applyProtection="1">
      <alignment horizontal="center"/>
    </xf>
    <xf numFmtId="0" fontId="4" fillId="0" borderId="15" xfId="3" applyFont="1" applyFill="1" applyBorder="1" applyAlignment="1" applyProtection="1">
      <alignment horizontal="center"/>
    </xf>
    <xf numFmtId="0" fontId="1" fillId="0" borderId="15" xfId="3" applyFont="1" applyFill="1" applyBorder="1" applyAlignment="1" applyProtection="1">
      <alignment horizontal="center"/>
    </xf>
    <xf numFmtId="0" fontId="6" fillId="0" borderId="15" xfId="3" applyFill="1" applyBorder="1" applyProtection="1"/>
    <xf numFmtId="0" fontId="6" fillId="0" borderId="22" xfId="3" applyFill="1" applyBorder="1" applyProtection="1"/>
    <xf numFmtId="0" fontId="6" fillId="0" borderId="16" xfId="3" applyFill="1" applyBorder="1" applyProtection="1"/>
    <xf numFmtId="0" fontId="6" fillId="0" borderId="14" xfId="3" applyFill="1" applyBorder="1" applyProtection="1"/>
    <xf numFmtId="15" fontId="6" fillId="0" borderId="17" xfId="3" applyNumberFormat="1" applyFont="1" applyFill="1" applyBorder="1" applyProtection="1">
      <protection locked="0"/>
    </xf>
    <xf numFmtId="0" fontId="6" fillId="0" borderId="2" xfId="3" applyFill="1" applyBorder="1" applyAlignment="1" applyProtection="1">
      <alignment horizontal="center"/>
      <protection locked="0"/>
    </xf>
    <xf numFmtId="4" fontId="6" fillId="0" borderId="2" xfId="3" applyNumberFormat="1" applyFill="1" applyBorder="1" applyProtection="1">
      <protection locked="0"/>
    </xf>
    <xf numFmtId="4" fontId="6" fillId="0" borderId="2" xfId="3" applyNumberFormat="1" applyFill="1" applyBorder="1" applyProtection="1"/>
    <xf numFmtId="4" fontId="6" fillId="0" borderId="2" xfId="3" applyNumberFormat="1" applyFont="1" applyFill="1" applyBorder="1" applyProtection="1"/>
    <xf numFmtId="1" fontId="6" fillId="0" borderId="2" xfId="3" applyNumberFormat="1" applyFont="1" applyFill="1" applyBorder="1" applyProtection="1"/>
    <xf numFmtId="0" fontId="6" fillId="0" borderId="2" xfId="3" applyFont="1" applyFill="1" applyBorder="1" applyAlignment="1" applyProtection="1">
      <alignment horizontal="center"/>
      <protection locked="0"/>
    </xf>
    <xf numFmtId="4" fontId="6" fillId="0" borderId="18" xfId="3" applyNumberFormat="1" applyFill="1" applyBorder="1" applyProtection="1"/>
    <xf numFmtId="4" fontId="1" fillId="0" borderId="19" xfId="3" applyNumberFormat="1" applyFont="1" applyFill="1" applyBorder="1" applyProtection="1"/>
    <xf numFmtId="1" fontId="1" fillId="0" borderId="19" xfId="3" applyNumberFormat="1" applyFont="1" applyFill="1" applyBorder="1" applyProtection="1"/>
    <xf numFmtId="0" fontId="6" fillId="0" borderId="18" xfId="3" applyFill="1" applyBorder="1" applyProtection="1"/>
    <xf numFmtId="0" fontId="6" fillId="0" borderId="18" xfId="3" applyFill="1" applyBorder="1" applyAlignment="1" applyProtection="1">
      <alignment horizontal="left"/>
    </xf>
    <xf numFmtId="0" fontId="6" fillId="0" borderId="33" xfId="3" applyFill="1" applyBorder="1" applyAlignment="1" applyProtection="1">
      <alignment horizontal="left"/>
    </xf>
    <xf numFmtId="0" fontId="6" fillId="0" borderId="24" xfId="3" applyFill="1" applyBorder="1" applyAlignment="1" applyProtection="1">
      <alignment horizontal="left"/>
    </xf>
    <xf numFmtId="0" fontId="6" fillId="0" borderId="20" xfId="3" applyFill="1" applyBorder="1" applyProtection="1"/>
    <xf numFmtId="0" fontId="6" fillId="0" borderId="21" xfId="3" applyFill="1" applyBorder="1" applyProtection="1"/>
    <xf numFmtId="0" fontId="6" fillId="0" borderId="23" xfId="3" applyFill="1" applyBorder="1" applyProtection="1"/>
    <xf numFmtId="0" fontId="13" fillId="5" borderId="40" xfId="4" applyNumberFormat="1" applyFont="1" applyFill="1" applyBorder="1" applyAlignment="1"/>
    <xf numFmtId="0" fontId="13" fillId="5" borderId="41" xfId="4" applyNumberFormat="1" applyFont="1" applyFill="1" applyBorder="1" applyAlignment="1"/>
    <xf numFmtId="0" fontId="13" fillId="5" borderId="42" xfId="4" applyNumberFormat="1" applyFont="1" applyFill="1" applyBorder="1" applyAlignment="1"/>
    <xf numFmtId="0" fontId="11" fillId="0" borderId="0" xfId="4" applyNumberFormat="1" applyFont="1" applyAlignment="1">
      <alignment vertical="top" wrapText="1"/>
    </xf>
    <xf numFmtId="0" fontId="11" fillId="0" borderId="0" xfId="4" applyFont="1" applyAlignment="1">
      <alignment vertical="top" wrapText="1"/>
    </xf>
    <xf numFmtId="0" fontId="13" fillId="5" borderId="43" xfId="4" applyNumberFormat="1" applyFont="1" applyFill="1" applyBorder="1" applyAlignment="1"/>
    <xf numFmtId="0" fontId="13" fillId="5" borderId="46" xfId="4" applyNumberFormat="1" applyFont="1" applyFill="1" applyBorder="1" applyAlignment="1"/>
    <xf numFmtId="0" fontId="13" fillId="5" borderId="47" xfId="4" applyNumberFormat="1" applyFont="1" applyFill="1" applyBorder="1" applyAlignment="1"/>
    <xf numFmtId="49" fontId="12" fillId="5" borderId="48" xfId="4" applyNumberFormat="1" applyFont="1" applyFill="1" applyBorder="1" applyAlignment="1">
      <alignment horizontal="center"/>
    </xf>
    <xf numFmtId="49" fontId="12" fillId="5" borderId="52" xfId="4" applyNumberFormat="1" applyFont="1" applyFill="1" applyBorder="1" applyAlignment="1">
      <alignment horizontal="center"/>
    </xf>
    <xf numFmtId="49" fontId="12" fillId="5" borderId="53" xfId="4" applyNumberFormat="1" applyFont="1" applyFill="1" applyBorder="1" applyAlignment="1">
      <alignment horizontal="center"/>
    </xf>
    <xf numFmtId="0" fontId="13" fillId="5" borderId="41" xfId="4" applyNumberFormat="1" applyFont="1" applyFill="1" applyBorder="1" applyAlignment="1">
      <alignment horizontal="center"/>
    </xf>
    <xf numFmtId="0" fontId="13" fillId="5" borderId="43" xfId="4" applyNumberFormat="1" applyFont="1" applyFill="1" applyBorder="1" applyAlignment="1">
      <alignment horizontal="center"/>
    </xf>
    <xf numFmtId="0" fontId="13" fillId="5" borderId="42" xfId="4" applyNumberFormat="1" applyFont="1" applyFill="1" applyBorder="1" applyAlignment="1">
      <alignment horizontal="center"/>
    </xf>
    <xf numFmtId="49" fontId="12" fillId="5" borderId="55" xfId="4" applyNumberFormat="1" applyFont="1" applyFill="1" applyBorder="1" applyAlignment="1">
      <alignment horizontal="center"/>
    </xf>
    <xf numFmtId="0" fontId="12" fillId="5" borderId="55" xfId="4" applyNumberFormat="1" applyFont="1" applyFill="1" applyBorder="1" applyAlignment="1">
      <alignment horizontal="center"/>
    </xf>
    <xf numFmtId="49" fontId="13" fillId="5" borderId="59" xfId="4" applyNumberFormat="1" applyFont="1" applyFill="1" applyBorder="1" applyAlignment="1">
      <alignment horizontal="center"/>
    </xf>
    <xf numFmtId="49" fontId="13" fillId="5" borderId="61" xfId="4" applyNumberFormat="1" applyFont="1" applyFill="1" applyBorder="1" applyAlignment="1">
      <alignment horizontal="center"/>
    </xf>
    <xf numFmtId="49" fontId="14" fillId="5" borderId="39" xfId="4" applyNumberFormat="1" applyFont="1" applyFill="1" applyBorder="1" applyAlignment="1">
      <alignment horizontal="center"/>
    </xf>
    <xf numFmtId="0" fontId="14" fillId="5" borderId="39" xfId="4" applyNumberFormat="1" applyFont="1" applyFill="1" applyBorder="1" applyAlignment="1">
      <alignment horizontal="center"/>
    </xf>
    <xf numFmtId="49" fontId="12" fillId="5" borderId="61" xfId="4" applyNumberFormat="1" applyFont="1" applyFill="1" applyBorder="1" applyAlignment="1">
      <alignment horizontal="center"/>
    </xf>
    <xf numFmtId="0" fontId="13" fillId="5" borderId="61" xfId="4" applyNumberFormat="1" applyFont="1" applyFill="1" applyBorder="1" applyAlignment="1"/>
    <xf numFmtId="0" fontId="13" fillId="5" borderId="62" xfId="4" applyNumberFormat="1" applyFont="1" applyFill="1" applyBorder="1" applyAlignment="1"/>
    <xf numFmtId="0" fontId="13" fillId="5" borderId="44" xfId="4" applyNumberFormat="1" applyFont="1" applyFill="1" applyBorder="1" applyAlignment="1"/>
    <xf numFmtId="0" fontId="13" fillId="5" borderId="39" xfId="4" applyNumberFormat="1" applyFont="1" applyFill="1" applyBorder="1" applyAlignment="1">
      <alignment horizontal="center"/>
    </xf>
    <xf numFmtId="0" fontId="13" fillId="5" borderId="39" xfId="4" applyNumberFormat="1" applyFont="1" applyFill="1" applyBorder="1" applyAlignment="1"/>
    <xf numFmtId="0" fontId="13" fillId="5" borderId="63" xfId="4" applyNumberFormat="1" applyFont="1" applyFill="1" applyBorder="1" applyAlignment="1"/>
    <xf numFmtId="49" fontId="13" fillId="5" borderId="39" xfId="4" applyNumberFormat="1" applyFont="1" applyFill="1" applyBorder="1" applyAlignment="1">
      <alignment horizontal="center"/>
    </xf>
    <xf numFmtId="4" fontId="13" fillId="5" borderId="39" xfId="4" applyNumberFormat="1" applyFont="1" applyFill="1" applyBorder="1" applyAlignment="1"/>
    <xf numFmtId="1" fontId="13" fillId="5" borderId="39" xfId="4" applyNumberFormat="1" applyFont="1" applyFill="1" applyBorder="1" applyAlignment="1"/>
    <xf numFmtId="49" fontId="15" fillId="5" borderId="39" xfId="4" applyNumberFormat="1" applyFont="1" applyFill="1" applyBorder="1" applyAlignment="1">
      <alignment horizontal="center"/>
    </xf>
    <xf numFmtId="49" fontId="15" fillId="5" borderId="39" xfId="4" applyNumberFormat="1" applyFont="1" applyFill="1" applyBorder="1" applyAlignment="1">
      <alignment horizontal="left"/>
    </xf>
    <xf numFmtId="0" fontId="13" fillId="5" borderId="45" xfId="4" applyNumberFormat="1" applyFont="1" applyFill="1" applyBorder="1" applyAlignment="1"/>
    <xf numFmtId="0" fontId="13" fillId="5" borderId="43" xfId="4" applyFont="1" applyFill="1" applyBorder="1" applyAlignment="1"/>
    <xf numFmtId="1" fontId="13" fillId="5" borderId="43" xfId="4" applyNumberFormat="1" applyFont="1" applyFill="1" applyBorder="1" applyAlignment="1"/>
    <xf numFmtId="0" fontId="13" fillId="5" borderId="39" xfId="4" applyFont="1" applyFill="1" applyBorder="1" applyAlignment="1"/>
    <xf numFmtId="164" fontId="15" fillId="5" borderId="39" xfId="4" applyNumberFormat="1" applyFont="1" applyFill="1" applyBorder="1" applyAlignment="1">
      <alignment horizontal="center"/>
    </xf>
    <xf numFmtId="164" fontId="15" fillId="5" borderId="39" xfId="4" applyNumberFormat="1" applyFont="1" applyFill="1" applyBorder="1" applyAlignment="1">
      <alignment horizontal="left"/>
    </xf>
    <xf numFmtId="49" fontId="13" fillId="5" borderId="39" xfId="4" applyNumberFormat="1" applyFont="1" applyFill="1" applyBorder="1" applyAlignment="1"/>
    <xf numFmtId="49" fontId="13" fillId="5" borderId="64" xfId="4" applyNumberFormat="1" applyFont="1" applyFill="1" applyBorder="1" applyAlignment="1"/>
    <xf numFmtId="4" fontId="12" fillId="5" borderId="64" xfId="4" applyNumberFormat="1" applyFont="1" applyFill="1" applyBorder="1" applyAlignment="1"/>
    <xf numFmtId="4" fontId="12" fillId="5" borderId="67" xfId="4" applyNumberFormat="1" applyFont="1" applyFill="1" applyBorder="1" applyAlignment="1"/>
    <xf numFmtId="1" fontId="12" fillId="5" borderId="64" xfId="4" applyNumberFormat="1" applyFont="1" applyFill="1" applyBorder="1" applyAlignment="1"/>
    <xf numFmtId="0" fontId="13" fillId="5" borderId="64" xfId="4" applyNumberFormat="1" applyFont="1" applyFill="1" applyBorder="1" applyAlignment="1"/>
    <xf numFmtId="0" fontId="13" fillId="5" borderId="64" xfId="4" applyNumberFormat="1" applyFont="1" applyFill="1" applyBorder="1" applyAlignment="1">
      <alignment horizontal="left"/>
    </xf>
    <xf numFmtId="0" fontId="13" fillId="5" borderId="68" xfId="4" applyNumberFormat="1" applyFont="1" applyFill="1" applyBorder="1" applyAlignment="1">
      <alignment horizontal="left"/>
    </xf>
    <xf numFmtId="0" fontId="13" fillId="5" borderId="69" xfId="4" applyNumberFormat="1" applyFont="1" applyFill="1" applyBorder="1" applyAlignment="1"/>
    <xf numFmtId="0" fontId="13" fillId="5" borderId="54" xfId="4" applyNumberFormat="1" applyFont="1" applyFill="1" applyBorder="1" applyAlignment="1"/>
    <xf numFmtId="49" fontId="13" fillId="5" borderId="45" xfId="4" applyNumberFormat="1" applyFont="1" applyFill="1" applyBorder="1" applyAlignment="1"/>
    <xf numFmtId="49" fontId="13" fillId="5" borderId="54" xfId="4" applyNumberFormat="1" applyFont="1" applyFill="1" applyBorder="1" applyAlignment="1"/>
    <xf numFmtId="49" fontId="13" fillId="5" borderId="70" xfId="4" applyNumberFormat="1" applyFont="1" applyFill="1" applyBorder="1" applyAlignment="1"/>
    <xf numFmtId="49" fontId="13" fillId="5" borderId="60" xfId="4" applyNumberFormat="1" applyFont="1" applyFill="1" applyBorder="1" applyAlignment="1"/>
    <xf numFmtId="0" fontId="13" fillId="5" borderId="71" xfId="4" applyNumberFormat="1" applyFont="1" applyFill="1" applyBorder="1" applyAlignment="1"/>
    <xf numFmtId="0" fontId="1" fillId="0" borderId="9" xfId="0" applyFont="1" applyFill="1" applyBorder="1" applyAlignment="1" applyProtection="1">
      <alignment horizontal="center" wrapText="1"/>
    </xf>
    <xf numFmtId="0" fontId="1" fillId="0" borderId="31" xfId="0" applyFont="1" applyFill="1" applyBorder="1" applyAlignment="1" applyProtection="1">
      <alignment horizontal="right"/>
    </xf>
    <xf numFmtId="14" fontId="1" fillId="0" borderId="31" xfId="0" applyNumberFormat="1" applyFont="1" applyFill="1" applyBorder="1" applyAlignment="1" applyProtection="1">
      <alignment horizontal="right"/>
    </xf>
    <xf numFmtId="14" fontId="1" fillId="0" borderId="28" xfId="0" applyNumberFormat="1" applyFont="1" applyFill="1" applyBorder="1" applyAlignment="1" applyProtection="1">
      <alignment horizontal="right"/>
    </xf>
    <xf numFmtId="0" fontId="13" fillId="5" borderId="72" xfId="4" applyNumberFormat="1" applyFont="1" applyFill="1" applyBorder="1" applyAlignment="1"/>
    <xf numFmtId="49" fontId="13" fillId="5" borderId="73" xfId="4" applyNumberFormat="1" applyFont="1" applyFill="1" applyBorder="1" applyAlignment="1">
      <alignment horizontal="center"/>
    </xf>
    <xf numFmtId="4" fontId="13" fillId="5" borderId="73" xfId="4" applyNumberFormat="1" applyFont="1" applyFill="1" applyBorder="1" applyAlignment="1"/>
    <xf numFmtId="49" fontId="13" fillId="5" borderId="73" xfId="4" applyNumberFormat="1" applyFont="1" applyFill="1" applyBorder="1" applyAlignment="1"/>
    <xf numFmtId="1" fontId="13" fillId="5" borderId="73" xfId="4" applyNumberFormat="1" applyFont="1" applyFill="1" applyBorder="1" applyAlignment="1"/>
    <xf numFmtId="49" fontId="15" fillId="5" borderId="73" xfId="4" applyNumberFormat="1" applyFont="1" applyFill="1" applyBorder="1" applyAlignment="1">
      <alignment horizontal="center"/>
    </xf>
    <xf numFmtId="164" fontId="15" fillId="5" borderId="73" xfId="4" applyNumberFormat="1" applyFont="1" applyFill="1" applyBorder="1" applyAlignment="1">
      <alignment horizontal="center"/>
    </xf>
    <xf numFmtId="164" fontId="15" fillId="5" borderId="73" xfId="4" applyNumberFormat="1" applyFont="1" applyFill="1" applyBorder="1" applyAlignment="1">
      <alignment horizontal="left"/>
    </xf>
    <xf numFmtId="49" fontId="15" fillId="5" borderId="73" xfId="4" applyNumberFormat="1" applyFont="1" applyFill="1" applyBorder="1" applyAlignment="1">
      <alignment horizontal="left"/>
    </xf>
    <xf numFmtId="0" fontId="13" fillId="5" borderId="74" xfId="4" applyNumberFormat="1" applyFont="1" applyFill="1" applyBorder="1" applyAlignment="1"/>
    <xf numFmtId="0" fontId="13" fillId="5" borderId="75" xfId="4" applyNumberFormat="1" applyFont="1" applyFill="1" applyBorder="1" applyAlignment="1"/>
    <xf numFmtId="0" fontId="13" fillId="5" borderId="76" xfId="4" applyNumberFormat="1" applyFont="1" applyFill="1" applyBorder="1" applyAlignment="1"/>
    <xf numFmtId="0" fontId="13" fillId="5" borderId="77" xfId="4" applyNumberFormat="1" applyFont="1" applyFill="1" applyBorder="1" applyAlignment="1"/>
    <xf numFmtId="0" fontId="13" fillId="5" borderId="78" xfId="4" applyNumberFormat="1" applyFont="1" applyFill="1" applyBorder="1" applyAlignment="1"/>
    <xf numFmtId="0" fontId="13" fillId="5" borderId="79" xfId="4" applyNumberFormat="1" applyFont="1" applyFill="1" applyBorder="1" applyAlignment="1"/>
    <xf numFmtId="0" fontId="11" fillId="0" borderId="80" xfId="4" applyNumberFormat="1" applyFont="1" applyBorder="1" applyAlignment="1">
      <alignment vertical="top" wrapText="1"/>
    </xf>
    <xf numFmtId="0" fontId="11" fillId="0" borderId="80" xfId="4" applyFont="1" applyBorder="1" applyAlignment="1">
      <alignment vertical="top" wrapText="1"/>
    </xf>
    <xf numFmtId="0" fontId="13" fillId="5" borderId="81" xfId="4" applyNumberFormat="1" applyFont="1" applyFill="1" applyBorder="1" applyAlignment="1"/>
    <xf numFmtId="0" fontId="11" fillId="0" borderId="0" xfId="4" applyNumberFormat="1" applyFont="1" applyBorder="1" applyAlignment="1">
      <alignment vertical="top" wrapText="1"/>
    </xf>
    <xf numFmtId="0" fontId="11" fillId="0" borderId="0" xfId="4" applyFont="1" applyBorder="1" applyAlignment="1">
      <alignment vertical="top" wrapText="1"/>
    </xf>
    <xf numFmtId="49" fontId="12" fillId="5" borderId="82" xfId="4" applyNumberFormat="1" applyFont="1" applyFill="1" applyBorder="1" applyAlignment="1">
      <alignment horizontal="center"/>
    </xf>
    <xf numFmtId="49" fontId="12" fillId="5" borderId="83" xfId="4" applyNumberFormat="1" applyFont="1" applyFill="1" applyBorder="1" applyAlignment="1">
      <alignment horizontal="center"/>
    </xf>
    <xf numFmtId="49" fontId="12" fillId="5" borderId="84" xfId="4" applyNumberFormat="1" applyFont="1" applyFill="1" applyBorder="1" applyAlignment="1"/>
    <xf numFmtId="0" fontId="13" fillId="5" borderId="85" xfId="4" applyNumberFormat="1" applyFont="1" applyFill="1" applyBorder="1" applyAlignment="1"/>
    <xf numFmtId="168" fontId="13" fillId="5" borderId="85" xfId="4" applyNumberFormat="1" applyFont="1" applyFill="1" applyBorder="1" applyAlignment="1"/>
    <xf numFmtId="16" fontId="13" fillId="5" borderId="86" xfId="4" applyNumberFormat="1" applyFont="1" applyFill="1" applyBorder="1" applyAlignment="1"/>
    <xf numFmtId="49" fontId="13" fillId="5" borderId="87" xfId="4" applyNumberFormat="1" applyFont="1" applyFill="1" applyBorder="1" applyAlignment="1">
      <alignment horizontal="center"/>
    </xf>
    <xf numFmtId="4" fontId="13" fillId="5" borderId="87" xfId="4" applyNumberFormat="1" applyFont="1" applyFill="1" applyBorder="1" applyAlignment="1"/>
    <xf numFmtId="49" fontId="13" fillId="5" borderId="87" xfId="4" applyNumberFormat="1" applyFont="1" applyFill="1" applyBorder="1" applyAlignment="1"/>
    <xf numFmtId="1" fontId="13" fillId="5" borderId="87" xfId="4" applyNumberFormat="1" applyFont="1" applyFill="1" applyBorder="1" applyAlignment="1"/>
    <xf numFmtId="49" fontId="15" fillId="5" borderId="87" xfId="4" applyNumberFormat="1" applyFont="1" applyFill="1" applyBorder="1" applyAlignment="1">
      <alignment horizontal="center"/>
    </xf>
    <xf numFmtId="164" fontId="15" fillId="5" borderId="87" xfId="4" applyNumberFormat="1" applyFont="1" applyFill="1" applyBorder="1" applyAlignment="1">
      <alignment horizontal="center"/>
    </xf>
    <xf numFmtId="164" fontId="15" fillId="5" borderId="87" xfId="4" applyNumberFormat="1" applyFont="1" applyFill="1" applyBorder="1" applyAlignment="1">
      <alignment horizontal="left"/>
    </xf>
    <xf numFmtId="49" fontId="15" fillId="5" borderId="87" xfId="4" applyNumberFormat="1" applyFont="1" applyFill="1" applyBorder="1" applyAlignment="1">
      <alignment horizontal="left"/>
    </xf>
    <xf numFmtId="0" fontId="13" fillId="5" borderId="88" xfId="4" applyNumberFormat="1" applyFont="1" applyFill="1" applyBorder="1" applyAlignment="1"/>
    <xf numFmtId="0" fontId="13" fillId="5" borderId="89" xfId="4" applyFont="1" applyFill="1" applyBorder="1" applyAlignment="1"/>
    <xf numFmtId="1" fontId="13" fillId="5" borderId="89" xfId="4" applyNumberFormat="1" applyFont="1" applyFill="1" applyBorder="1" applyAlignment="1"/>
    <xf numFmtId="0" fontId="13" fillId="5" borderId="90" xfId="4" applyNumberFormat="1" applyFont="1" applyFill="1" applyBorder="1" applyAlignment="1"/>
    <xf numFmtId="0" fontId="11" fillId="0" borderId="91" xfId="4" applyNumberFormat="1" applyFont="1" applyBorder="1" applyAlignment="1">
      <alignment vertical="top" wrapText="1"/>
    </xf>
    <xf numFmtId="0" fontId="11" fillId="0" borderId="91" xfId="4" applyFont="1" applyBorder="1" applyAlignment="1">
      <alignment vertical="top" wrapText="1"/>
    </xf>
    <xf numFmtId="0" fontId="1" fillId="0" borderId="92" xfId="3" applyFont="1" applyFill="1" applyBorder="1" applyProtection="1"/>
    <xf numFmtId="0" fontId="4" fillId="0" borderId="22" xfId="3" applyFont="1" applyFill="1" applyBorder="1" applyAlignment="1" applyProtection="1">
      <alignment horizontal="center"/>
    </xf>
    <xf numFmtId="0" fontId="4" fillId="0" borderId="12" xfId="3" applyFont="1" applyFill="1" applyBorder="1" applyAlignment="1" applyProtection="1">
      <alignment horizontal="center"/>
    </xf>
    <xf numFmtId="14" fontId="6" fillId="0" borderId="17" xfId="3" applyNumberFormat="1" applyFill="1" applyBorder="1" applyProtection="1">
      <protection locked="0"/>
    </xf>
    <xf numFmtId="4" fontId="6" fillId="0" borderId="2" xfId="3" applyNumberFormat="1" applyFill="1" applyBorder="1" applyAlignment="1" applyProtection="1">
      <protection locked="0"/>
    </xf>
    <xf numFmtId="4" fontId="6" fillId="0" borderId="25" xfId="3" applyNumberFormat="1" applyFont="1" applyFill="1" applyBorder="1" applyProtection="1"/>
    <xf numFmtId="1" fontId="6" fillId="0" borderId="17" xfId="3" applyNumberFormat="1" applyFont="1" applyFill="1" applyBorder="1" applyProtection="1"/>
    <xf numFmtId="1" fontId="6" fillId="0" borderId="35" xfId="3" applyNumberFormat="1" applyFont="1" applyFill="1" applyBorder="1" applyProtection="1"/>
    <xf numFmtId="4" fontId="6" fillId="0" borderId="9" xfId="3" applyNumberFormat="1" applyFill="1" applyBorder="1" applyProtection="1"/>
    <xf numFmtId="16" fontId="6" fillId="0" borderId="17" xfId="3" applyNumberFormat="1" applyFill="1" applyBorder="1" applyProtection="1">
      <protection locked="0"/>
    </xf>
    <xf numFmtId="4" fontId="1" fillId="0" borderId="34" xfId="3" applyNumberFormat="1" applyFont="1" applyFill="1" applyBorder="1" applyProtection="1"/>
    <xf numFmtId="1" fontId="1" fillId="0" borderId="36" xfId="3" applyNumberFormat="1" applyFont="1" applyFill="1" applyBorder="1" applyProtection="1"/>
    <xf numFmtId="1" fontId="1" fillId="0" borderId="37" xfId="3" applyNumberFormat="1" applyFont="1" applyFill="1" applyBorder="1" applyProtection="1"/>
    <xf numFmtId="0" fontId="6" fillId="0" borderId="30" xfId="3" applyFill="1" applyBorder="1" applyProtection="1"/>
    <xf numFmtId="0" fontId="6" fillId="0" borderId="92" xfId="3" applyFill="1" applyBorder="1" applyProtection="1"/>
    <xf numFmtId="14" fontId="6" fillId="0" borderId="17" xfId="3" applyNumberFormat="1" applyFill="1" applyBorder="1" applyAlignment="1" applyProtection="1">
      <alignment horizontal="center"/>
      <protection locked="0"/>
    </xf>
    <xf numFmtId="1" fontId="6" fillId="0" borderId="2" xfId="3" quotePrefix="1" applyNumberFormat="1" applyFont="1" applyFill="1" applyBorder="1" applyProtection="1"/>
    <xf numFmtId="164" fontId="2" fillId="0" borderId="2" xfId="5" applyNumberFormat="1" applyFont="1" applyFill="1" applyBorder="1" applyAlignment="1" applyProtection="1">
      <alignment horizontal="center"/>
    </xf>
    <xf numFmtId="164" fontId="2" fillId="0" borderId="2" xfId="5" applyNumberFormat="1" applyFont="1" applyFill="1" applyBorder="1" applyAlignment="1" applyProtection="1">
      <alignment horizontal="left"/>
      <protection locked="0"/>
    </xf>
    <xf numFmtId="164" fontId="2" fillId="0" borderId="2" xfId="5" applyNumberFormat="1" applyFont="1" applyFill="1" applyBorder="1" applyAlignment="1" applyProtection="1">
      <alignment horizontal="left" wrapText="1"/>
      <protection locked="0"/>
    </xf>
    <xf numFmtId="0" fontId="2" fillId="0" borderId="0" xfId="3" applyFont="1" applyFill="1" applyProtection="1"/>
    <xf numFmtId="15" fontId="1" fillId="0" borderId="0" xfId="0" applyNumberFormat="1" applyFont="1" applyFill="1" applyBorder="1" applyProtection="1"/>
    <xf numFmtId="0" fontId="1" fillId="0" borderId="92" xfId="0" applyFont="1" applyFill="1" applyBorder="1" applyProtection="1"/>
    <xf numFmtId="1" fontId="6" fillId="0" borderId="2" xfId="0" quotePrefix="1" applyNumberFormat="1" applyFont="1" applyFill="1" applyBorder="1" applyProtection="1"/>
    <xf numFmtId="15" fontId="1" fillId="0" borderId="0" xfId="3" applyNumberFormat="1" applyFont="1" applyFill="1" applyBorder="1" applyProtection="1"/>
    <xf numFmtId="4" fontId="1" fillId="0" borderId="2" xfId="3" applyNumberFormat="1" applyFont="1" applyFill="1" applyBorder="1" applyProtection="1"/>
    <xf numFmtId="0" fontId="6" fillId="0" borderId="0" xfId="3" quotePrefix="1" applyFill="1" applyProtection="1"/>
    <xf numFmtId="4" fontId="6" fillId="0" borderId="0" xfId="3" applyNumberFormat="1" applyFill="1" applyProtection="1"/>
    <xf numFmtId="0" fontId="1" fillId="0" borderId="0" xfId="0" applyFont="1" applyFill="1" applyBorder="1" applyAlignment="1" applyProtection="1">
      <alignment horizontal="center"/>
    </xf>
    <xf numFmtId="0" fontId="7" fillId="0" borderId="25" xfId="0" applyFont="1" applyFill="1" applyBorder="1" applyAlignment="1" applyProtection="1">
      <alignment horizontal="center"/>
      <protection locked="0"/>
    </xf>
    <xf numFmtId="0" fontId="7" fillId="0" borderId="7" xfId="0" applyFont="1" applyFill="1" applyBorder="1" applyAlignment="1" applyProtection="1">
      <alignment horizontal="center"/>
      <protection locked="0"/>
    </xf>
    <xf numFmtId="0" fontId="7" fillId="0" borderId="26" xfId="0" applyFont="1" applyFill="1" applyBorder="1" applyAlignment="1" applyProtection="1">
      <alignment horizontal="center"/>
      <protection locked="0"/>
    </xf>
    <xf numFmtId="0" fontId="1" fillId="0" borderId="27" xfId="0" applyFont="1" applyFill="1" applyBorder="1" applyAlignment="1" applyProtection="1">
      <alignment horizontal="center"/>
    </xf>
    <xf numFmtId="0" fontId="1" fillId="0" borderId="31" xfId="0" applyFont="1" applyFill="1" applyBorder="1" applyAlignment="1" applyProtection="1">
      <alignment horizontal="center"/>
    </xf>
    <xf numFmtId="0" fontId="1" fillId="0" borderId="28" xfId="0" applyFont="1" applyFill="1" applyBorder="1" applyAlignment="1" applyProtection="1">
      <alignment horizontal="center"/>
    </xf>
    <xf numFmtId="0" fontId="1" fillId="0" borderId="22" xfId="0" applyFont="1" applyFill="1" applyBorder="1" applyAlignment="1" applyProtection="1">
      <alignment horizontal="center"/>
    </xf>
    <xf numFmtId="0" fontId="1" fillId="0" borderId="32" xfId="0" applyFont="1" applyFill="1" applyBorder="1" applyAlignment="1" applyProtection="1">
      <alignment horizontal="center"/>
    </xf>
    <xf numFmtId="0" fontId="1" fillId="0" borderId="23" xfId="0" applyFont="1" applyFill="1" applyBorder="1" applyAlignment="1" applyProtection="1">
      <alignment horizontal="center"/>
    </xf>
    <xf numFmtId="0" fontId="1" fillId="0" borderId="29" xfId="0" applyFont="1" applyFill="1" applyBorder="1" applyAlignment="1" applyProtection="1">
      <alignment horizontal="center"/>
    </xf>
    <xf numFmtId="0" fontId="1" fillId="0" borderId="30" xfId="0" applyFont="1" applyFill="1" applyBorder="1" applyAlignment="1" applyProtection="1">
      <alignment horizontal="center"/>
    </xf>
    <xf numFmtId="0" fontId="7" fillId="0" borderId="25" xfId="3" applyFont="1" applyFill="1" applyBorder="1" applyAlignment="1" applyProtection="1">
      <alignment horizontal="center"/>
      <protection locked="0"/>
    </xf>
    <xf numFmtId="0" fontId="7" fillId="0" borderId="7" xfId="3" applyFont="1" applyFill="1" applyBorder="1" applyAlignment="1" applyProtection="1">
      <alignment horizontal="center"/>
      <protection locked="0"/>
    </xf>
    <xf numFmtId="0" fontId="7" fillId="0" borderId="26" xfId="3" applyFont="1" applyFill="1" applyBorder="1" applyAlignment="1" applyProtection="1">
      <alignment horizontal="center"/>
      <protection locked="0"/>
    </xf>
    <xf numFmtId="0" fontId="1" fillId="0" borderId="27" xfId="3" applyFont="1" applyFill="1" applyBorder="1" applyAlignment="1" applyProtection="1">
      <alignment horizontal="center"/>
    </xf>
    <xf numFmtId="0" fontId="1" fillId="0" borderId="31" xfId="3" applyFont="1" applyFill="1" applyBorder="1" applyAlignment="1" applyProtection="1">
      <alignment horizontal="center"/>
    </xf>
    <xf numFmtId="0" fontId="1" fillId="0" borderId="28" xfId="3" applyFont="1" applyFill="1" applyBorder="1" applyAlignment="1" applyProtection="1">
      <alignment horizontal="center"/>
    </xf>
    <xf numFmtId="0" fontId="1" fillId="0" borderId="22" xfId="3" applyFont="1" applyFill="1" applyBorder="1" applyAlignment="1" applyProtection="1">
      <alignment horizontal="center"/>
    </xf>
    <xf numFmtId="0" fontId="1" fillId="0" borderId="91" xfId="3" applyFont="1" applyFill="1" applyBorder="1" applyAlignment="1" applyProtection="1">
      <alignment horizontal="center"/>
    </xf>
    <xf numFmtId="0" fontId="1" fillId="0" borderId="92" xfId="3" applyFont="1" applyFill="1" applyBorder="1" applyAlignment="1" applyProtection="1">
      <alignment horizontal="center"/>
    </xf>
    <xf numFmtId="0" fontId="1" fillId="0" borderId="29" xfId="3" applyFont="1" applyFill="1" applyBorder="1" applyAlignment="1" applyProtection="1">
      <alignment horizontal="center"/>
    </xf>
    <xf numFmtId="0" fontId="1" fillId="0" borderId="30" xfId="3" applyFont="1" applyFill="1" applyBorder="1" applyAlignment="1" applyProtection="1">
      <alignment horizontal="center"/>
    </xf>
    <xf numFmtId="0" fontId="1" fillId="0" borderId="91" xfId="0" applyFont="1" applyFill="1" applyBorder="1" applyAlignment="1" applyProtection="1">
      <alignment horizontal="center"/>
    </xf>
    <xf numFmtId="0" fontId="1" fillId="0" borderId="92" xfId="0" applyFont="1" applyFill="1" applyBorder="1" applyAlignment="1" applyProtection="1">
      <alignment horizontal="center"/>
    </xf>
    <xf numFmtId="0" fontId="1" fillId="0" borderId="32" xfId="3" applyFont="1" applyFill="1" applyBorder="1" applyAlignment="1" applyProtection="1">
      <alignment horizontal="center"/>
    </xf>
    <xf numFmtId="0" fontId="1" fillId="0" borderId="23" xfId="3" applyFont="1" applyFill="1" applyBorder="1" applyAlignment="1" applyProtection="1">
      <alignment horizontal="center"/>
    </xf>
    <xf numFmtId="49" fontId="12" fillId="5" borderId="49" xfId="4" applyNumberFormat="1" applyFont="1" applyFill="1" applyBorder="1" applyAlignment="1">
      <alignment horizontal="center"/>
    </xf>
    <xf numFmtId="0" fontId="13" fillId="5" borderId="50" xfId="4" applyNumberFormat="1" applyFont="1" applyFill="1" applyBorder="1" applyAlignment="1"/>
    <xf numFmtId="0" fontId="13" fillId="5" borderId="51" xfId="4" applyNumberFormat="1" applyFont="1" applyFill="1" applyBorder="1" applyAlignment="1"/>
    <xf numFmtId="0" fontId="12" fillId="5" borderId="56" xfId="4" applyNumberFormat="1" applyFont="1" applyFill="1" applyBorder="1" applyAlignment="1">
      <alignment horizontal="center"/>
    </xf>
    <xf numFmtId="0" fontId="13" fillId="5" borderId="57" xfId="4" applyNumberFormat="1" applyFont="1" applyFill="1" applyBorder="1" applyAlignment="1"/>
    <xf numFmtId="0" fontId="13" fillId="5" borderId="58" xfId="4" applyNumberFormat="1" applyFont="1" applyFill="1" applyBorder="1" applyAlignment="1"/>
    <xf numFmtId="49" fontId="12" fillId="5" borderId="65" xfId="4" applyNumberFormat="1" applyFont="1" applyFill="1" applyBorder="1" applyAlignment="1">
      <alignment horizontal="center"/>
    </xf>
    <xf numFmtId="0" fontId="13" fillId="5" borderId="66" xfId="4" applyNumberFormat="1" applyFont="1" applyFill="1" applyBorder="1" applyAlignment="1"/>
    <xf numFmtId="0" fontId="6" fillId="0" borderId="1" xfId="3" applyFont="1" applyFill="1" applyBorder="1" applyAlignment="1"/>
    <xf numFmtId="0" fontId="6" fillId="0" borderId="1" xfId="3" applyFont="1" applyFill="1" applyBorder="1" applyAlignment="1" applyProtection="1"/>
    <xf numFmtId="0" fontId="6" fillId="0" borderId="0" xfId="3" applyFont="1" applyFill="1" applyProtection="1"/>
    <xf numFmtId="0" fontId="6" fillId="0" borderId="0" xfId="3"/>
    <xf numFmtId="0" fontId="6" fillId="0" borderId="4" xfId="3" applyFont="1" applyFill="1" applyBorder="1" applyProtection="1"/>
    <xf numFmtId="0" fontId="6" fillId="0" borderId="0" xfId="3" applyFont="1" applyFill="1" applyBorder="1" applyProtection="1"/>
    <xf numFmtId="0" fontId="6" fillId="0" borderId="5" xfId="3" applyFont="1" applyFill="1" applyBorder="1" applyProtection="1"/>
    <xf numFmtId="0" fontId="6" fillId="0" borderId="9" xfId="3" applyFont="1" applyFill="1" applyBorder="1" applyAlignment="1" applyProtection="1">
      <alignment horizontal="center"/>
    </xf>
    <xf numFmtId="0" fontId="6" fillId="0" borderId="0" xfId="3" applyFont="1" applyFill="1" applyAlignment="1" applyProtection="1">
      <alignment horizontal="center"/>
    </xf>
    <xf numFmtId="0" fontId="6" fillId="0" borderId="12" xfId="3" applyFont="1" applyFill="1" applyBorder="1" applyAlignment="1" applyProtection="1">
      <alignment horizontal="center"/>
    </xf>
    <xf numFmtId="0" fontId="6" fillId="0" borderId="15" xfId="3" applyFont="1" applyFill="1" applyBorder="1" applyAlignment="1" applyProtection="1">
      <alignment horizontal="center"/>
    </xf>
    <xf numFmtId="0" fontId="6" fillId="0" borderId="15" xfId="3" applyFont="1" applyFill="1" applyBorder="1" applyProtection="1"/>
    <xf numFmtId="0" fontId="6" fillId="0" borderId="22" xfId="3" applyFont="1" applyFill="1" applyBorder="1" applyProtection="1"/>
    <xf numFmtId="0" fontId="6" fillId="0" borderId="16" xfId="3" applyFont="1" applyFill="1" applyBorder="1" applyProtection="1"/>
    <xf numFmtId="14" fontId="7" fillId="0" borderId="17" xfId="3" applyNumberFormat="1" applyFont="1" applyFill="1" applyBorder="1" applyAlignment="1" applyProtection="1">
      <alignment horizontal="center" vertical="center"/>
      <protection locked="0"/>
    </xf>
    <xf numFmtId="0" fontId="7" fillId="0" borderId="2" xfId="3" applyFont="1" applyFill="1" applyBorder="1" applyAlignment="1" applyProtection="1">
      <alignment horizontal="center" vertical="center"/>
      <protection locked="0"/>
    </xf>
    <xf numFmtId="4" fontId="7" fillId="0" borderId="2" xfId="3" applyNumberFormat="1" applyFont="1" applyFill="1" applyBorder="1" applyAlignment="1" applyProtection="1">
      <alignment horizontal="center" vertical="center"/>
      <protection locked="0"/>
    </xf>
    <xf numFmtId="4" fontId="7" fillId="0" borderId="9" xfId="3" applyNumberFormat="1" applyFont="1" applyFill="1" applyBorder="1" applyAlignment="1" applyProtection="1">
      <alignment horizontal="center" vertical="center"/>
    </xf>
    <xf numFmtId="4" fontId="7" fillId="0" borderId="2" xfId="3" applyNumberFormat="1" applyFont="1" applyFill="1" applyBorder="1" applyAlignment="1" applyProtection="1">
      <alignment horizontal="center" vertical="center"/>
    </xf>
    <xf numFmtId="0" fontId="7" fillId="0" borderId="15" xfId="3" applyFont="1" applyFill="1" applyBorder="1" applyAlignment="1" applyProtection="1">
      <alignment horizontal="center" vertical="center"/>
    </xf>
    <xf numFmtId="164" fontId="7" fillId="0" borderId="2" xfId="1" applyNumberFormat="1" applyFont="1" applyFill="1" applyBorder="1" applyAlignment="1" applyProtection="1">
      <alignment horizontal="center" vertical="center"/>
    </xf>
    <xf numFmtId="164" fontId="7" fillId="0" borderId="9" xfId="1" applyNumberFormat="1" applyFont="1" applyFill="1" applyBorder="1" applyAlignment="1" applyProtection="1">
      <alignment vertical="center" wrapText="1"/>
      <protection locked="0"/>
    </xf>
    <xf numFmtId="164" fontId="7" fillId="0" borderId="2" xfId="1" applyNumberFormat="1" applyFont="1" applyFill="1" applyBorder="1" applyAlignment="1" applyProtection="1">
      <alignment horizontal="center" vertical="center"/>
      <protection locked="0"/>
    </xf>
    <xf numFmtId="0" fontId="7" fillId="0" borderId="0" xfId="3" applyFont="1" applyFill="1" applyAlignment="1" applyProtection="1">
      <alignment horizontal="center" vertical="center"/>
    </xf>
    <xf numFmtId="0" fontId="7" fillId="0" borderId="0" xfId="3" applyFont="1" applyFill="1" applyAlignment="1">
      <alignment horizontal="center" vertical="center"/>
    </xf>
    <xf numFmtId="14" fontId="7" fillId="0" borderId="4" xfId="3" applyNumberFormat="1" applyFont="1" applyFill="1" applyBorder="1" applyAlignment="1" applyProtection="1">
      <alignment horizontal="center" vertical="center"/>
      <protection locked="0"/>
    </xf>
    <xf numFmtId="0" fontId="7" fillId="0" borderId="21" xfId="3" applyFont="1" applyFill="1" applyBorder="1" applyAlignment="1" applyProtection="1">
      <alignment horizontal="center" vertical="center"/>
      <protection locked="0"/>
    </xf>
    <xf numFmtId="4" fontId="7" fillId="0" borderId="12" xfId="3" applyNumberFormat="1" applyFont="1" applyFill="1" applyBorder="1" applyAlignment="1" applyProtection="1">
      <alignment horizontal="center" vertical="center"/>
      <protection locked="0"/>
    </xf>
    <xf numFmtId="4" fontId="7" fillId="0" borderId="12" xfId="3" applyNumberFormat="1" applyFont="1" applyFill="1" applyBorder="1" applyAlignment="1" applyProtection="1">
      <alignment horizontal="center" vertical="center"/>
    </xf>
    <xf numFmtId="164" fontId="7" fillId="0" borderId="12" xfId="1" applyNumberFormat="1" applyFont="1" applyFill="1" applyBorder="1" applyAlignment="1" applyProtection="1">
      <alignment horizontal="center" vertical="center"/>
    </xf>
    <xf numFmtId="164" fontId="7" fillId="0" borderId="19" xfId="1" applyNumberFormat="1" applyFont="1" applyFill="1" applyBorder="1" applyAlignment="1" applyProtection="1">
      <alignment vertical="center" wrapText="1"/>
      <protection locked="0"/>
    </xf>
    <xf numFmtId="164" fontId="7" fillId="0" borderId="19" xfId="1" applyNumberFormat="1" applyFont="1" applyFill="1" applyBorder="1" applyAlignment="1" applyProtection="1">
      <alignment vertical="center"/>
      <protection locked="0"/>
    </xf>
    <xf numFmtId="164" fontId="7" fillId="0" borderId="20" xfId="1" applyNumberFormat="1" applyFont="1" applyFill="1" applyBorder="1" applyAlignment="1" applyProtection="1">
      <alignment horizontal="center" vertical="center"/>
      <protection locked="0"/>
    </xf>
    <xf numFmtId="0" fontId="1" fillId="0" borderId="93" xfId="3" applyFont="1" applyFill="1" applyBorder="1" applyAlignment="1" applyProtection="1">
      <alignment horizontal="center"/>
    </xf>
    <xf numFmtId="0" fontId="1" fillId="0" borderId="94" xfId="3" applyFont="1" applyFill="1" applyBorder="1" applyAlignment="1" applyProtection="1">
      <alignment horizontal="center"/>
    </xf>
    <xf numFmtId="4" fontId="1" fillId="0" borderId="95" xfId="3" applyNumberFormat="1" applyFont="1" applyFill="1" applyBorder="1" applyAlignment="1" applyProtection="1">
      <alignment horizontal="center" vertical="center"/>
    </xf>
    <xf numFmtId="1" fontId="1" fillId="0" borderId="95" xfId="3" applyNumberFormat="1" applyFont="1" applyFill="1" applyBorder="1" applyProtection="1"/>
    <xf numFmtId="0" fontId="6" fillId="0" borderId="95" xfId="3" applyFont="1" applyFill="1" applyBorder="1" applyProtection="1"/>
    <xf numFmtId="0" fontId="6" fillId="0" borderId="95" xfId="3" applyFont="1" applyFill="1" applyBorder="1" applyAlignment="1" applyProtection="1">
      <alignment horizontal="left"/>
    </xf>
    <xf numFmtId="0" fontId="6" fillId="0" borderId="96" xfId="3" applyFont="1" applyFill="1" applyBorder="1" applyAlignment="1" applyProtection="1">
      <alignment horizontal="left"/>
    </xf>
    <xf numFmtId="0" fontId="6" fillId="0" borderId="97" xfId="3" applyFont="1" applyFill="1" applyBorder="1" applyAlignment="1" applyProtection="1">
      <alignment horizontal="left"/>
    </xf>
    <xf numFmtId="0" fontId="6" fillId="0" borderId="20" xfId="3" applyFont="1" applyFill="1" applyBorder="1" applyProtection="1"/>
    <xf numFmtId="0" fontId="6" fillId="0" borderId="21" xfId="3" applyFont="1" applyFill="1" applyBorder="1" applyProtection="1"/>
    <xf numFmtId="0" fontId="6" fillId="0" borderId="92" xfId="3" applyFont="1" applyFill="1" applyBorder="1" applyProtection="1"/>
    <xf numFmtId="14" fontId="2" fillId="0" borderId="17" xfId="3" applyNumberFormat="1" applyFont="1" applyFill="1" applyBorder="1" applyProtection="1">
      <protection locked="0"/>
    </xf>
    <xf numFmtId="0" fontId="2" fillId="0" borderId="2" xfId="3" applyFont="1" applyFill="1" applyBorder="1" applyAlignment="1" applyProtection="1">
      <alignment horizontal="center"/>
      <protection locked="0"/>
    </xf>
    <xf numFmtId="4" fontId="2" fillId="0" borderId="2" xfId="3" applyNumberFormat="1" applyFont="1" applyFill="1" applyBorder="1" applyProtection="1">
      <protection locked="0"/>
    </xf>
    <xf numFmtId="4" fontId="2" fillId="0" borderId="2" xfId="3" applyNumberFormat="1" applyFont="1" applyFill="1" applyBorder="1" applyProtection="1"/>
    <xf numFmtId="1" fontId="2" fillId="0" borderId="2" xfId="3" applyNumberFormat="1" applyFont="1" applyFill="1" applyBorder="1" applyProtection="1"/>
    <xf numFmtId="0" fontId="2" fillId="0" borderId="0" xfId="3" applyFont="1" applyFill="1" applyProtection="1">
      <protection locked="0"/>
    </xf>
    <xf numFmtId="4" fontId="2" fillId="0" borderId="2" xfId="3" applyNumberFormat="1" applyFont="1" applyFill="1" applyBorder="1" applyAlignment="1" applyProtection="1">
      <protection locked="0"/>
    </xf>
    <xf numFmtId="0" fontId="2" fillId="0" borderId="15" xfId="3" applyFont="1" applyBorder="1" applyAlignment="1"/>
    <xf numFmtId="0" fontId="2" fillId="0" borderId="17" xfId="3" applyFont="1" applyFill="1" applyBorder="1" applyProtection="1">
      <protection locked="0"/>
    </xf>
    <xf numFmtId="4" fontId="2" fillId="0" borderId="18" xfId="3" applyNumberFormat="1" applyFont="1" applyFill="1" applyBorder="1" applyProtection="1"/>
    <xf numFmtId="0" fontId="16" fillId="0" borderId="29" xfId="3" applyFont="1" applyFill="1" applyBorder="1" applyAlignment="1" applyProtection="1">
      <alignment horizontal="center"/>
    </xf>
    <xf numFmtId="0" fontId="16" fillId="0" borderId="30" xfId="3" applyFont="1" applyFill="1" applyBorder="1" applyAlignment="1" applyProtection="1">
      <alignment horizontal="center"/>
    </xf>
    <xf numFmtId="4" fontId="16" fillId="0" borderId="19" xfId="3" applyNumberFormat="1" applyFont="1" applyFill="1" applyBorder="1" applyProtection="1"/>
    <xf numFmtId="1" fontId="16" fillId="0" borderId="19" xfId="3" applyNumberFormat="1" applyFont="1" applyFill="1" applyBorder="1" applyProtection="1"/>
    <xf numFmtId="0" fontId="2" fillId="0" borderId="18" xfId="3" applyFont="1" applyFill="1" applyBorder="1" applyProtection="1"/>
    <xf numFmtId="0" fontId="2" fillId="0" borderId="18" xfId="3" applyFont="1" applyFill="1" applyBorder="1" applyAlignment="1" applyProtection="1">
      <alignment horizontal="left"/>
    </xf>
    <xf numFmtId="0" fontId="2" fillId="0" borderId="33" xfId="3" applyFont="1" applyFill="1" applyBorder="1" applyAlignment="1" applyProtection="1">
      <alignment horizontal="left"/>
    </xf>
    <xf numFmtId="0" fontId="2" fillId="0" borderId="24" xfId="3" applyFont="1" applyFill="1" applyBorder="1" applyAlignment="1" applyProtection="1">
      <alignment horizontal="left"/>
    </xf>
    <xf numFmtId="4" fontId="6" fillId="0" borderId="0" xfId="3" applyNumberFormat="1" applyFill="1" applyBorder="1" applyProtection="1"/>
    <xf numFmtId="167" fontId="1" fillId="0" borderId="2" xfId="3" applyNumberFormat="1" applyFont="1" applyFill="1" applyBorder="1" applyAlignment="1" applyProtection="1">
      <alignment horizontal="right"/>
    </xf>
    <xf numFmtId="14" fontId="6" fillId="0" borderId="17" xfId="3" applyNumberFormat="1" applyFont="1" applyFill="1" applyBorder="1" applyProtection="1">
      <protection locked="0"/>
    </xf>
    <xf numFmtId="164" fontId="2" fillId="0" borderId="2" xfId="5" applyNumberFormat="1" applyFont="1" applyFill="1" applyBorder="1" applyAlignment="1" applyProtection="1">
      <alignment horizontal="center" wrapText="1"/>
      <protection locked="0"/>
    </xf>
    <xf numFmtId="164" fontId="2" fillId="0" borderId="2" xfId="5" applyNumberFormat="1" applyFont="1" applyFill="1" applyBorder="1" applyAlignment="1" applyProtection="1">
      <alignment horizontal="center"/>
      <protection locked="0"/>
    </xf>
  </cellXfs>
  <cellStyles count="6">
    <cellStyle name="Normal" xfId="0" builtinId="0"/>
    <cellStyle name="Normal 2" xfId="3"/>
    <cellStyle name="Normal 3" xfId="4"/>
    <cellStyle name="Normal_Redistribution and journal forms.xls" xfId="1"/>
    <cellStyle name="Normal_Redistribution and journal forms.xls 2" xfId="2"/>
    <cellStyle name="Normal_Redistribution and journal forms.xls 2 2" xfId="5"/>
  </cellStyles>
  <dxfs count="216"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 patternType="gray0625"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 patternType="gray0625">
          <bgColor indexed="26"/>
        </patternFill>
      </fill>
    </dxf>
    <dxf>
      <fill>
        <patternFill patternType="gray0625"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 patternType="gray0625"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 patternType="gray0625"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 patternType="gray0625"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26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7"/>
  <sheetViews>
    <sheetView tabSelected="1" zoomScale="75" zoomScaleNormal="75" workbookViewId="0">
      <selection activeCell="D13" sqref="D13"/>
    </sheetView>
  </sheetViews>
  <sheetFormatPr defaultRowHeight="12.75" outlineLevelCol="1" x14ac:dyDescent="0.2"/>
  <cols>
    <col min="1" max="1" width="11.85546875" style="107" bestFit="1" customWidth="1"/>
    <col min="2" max="2" width="10.42578125" style="107" customWidth="1"/>
    <col min="3" max="6" width="15.7109375" style="107" customWidth="1"/>
    <col min="7" max="7" width="8.42578125" style="107" customWidth="1"/>
    <col min="8" max="8" width="9" style="107" customWidth="1"/>
    <col min="9" max="9" width="11.7109375" style="107" bestFit="1" customWidth="1"/>
    <col min="10" max="10" width="3" style="107" customWidth="1"/>
    <col min="11" max="11" width="29.7109375" style="107" customWidth="1"/>
    <col min="12" max="12" width="50.7109375" style="107" customWidth="1"/>
    <col min="13" max="14" width="27.42578125" style="107" customWidth="1"/>
    <col min="15" max="15" width="9.140625" style="107"/>
    <col min="16" max="19" width="0" style="107" hidden="1" customWidth="1" outlineLevel="1"/>
    <col min="20" max="20" width="9.140625" style="107" collapsed="1"/>
    <col min="21" max="16384" width="9.140625" style="107"/>
  </cols>
  <sheetData>
    <row r="1" spans="1:26" ht="36.75" customHeight="1" x14ac:dyDescent="0.2">
      <c r="A1" s="103" t="s">
        <v>0</v>
      </c>
      <c r="B1" s="290" t="s">
        <v>1</v>
      </c>
      <c r="C1" s="291"/>
      <c r="D1" s="291"/>
      <c r="E1" s="292"/>
      <c r="F1" s="104"/>
      <c r="G1" s="104"/>
      <c r="H1" s="104"/>
      <c r="I1" s="104"/>
      <c r="J1" s="104"/>
      <c r="K1" s="104"/>
      <c r="L1" s="105"/>
      <c r="M1" s="105"/>
      <c r="N1" s="106"/>
    </row>
    <row r="2" spans="1:26" x14ac:dyDescent="0.2">
      <c r="A2" s="108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</row>
    <row r="3" spans="1:26" ht="36.75" customHeight="1" x14ac:dyDescent="0.2">
      <c r="A3" s="111" t="s">
        <v>2</v>
      </c>
      <c r="B3" s="290" t="s">
        <v>270</v>
      </c>
      <c r="C3" s="291"/>
      <c r="D3" s="291"/>
      <c r="E3" s="292"/>
      <c r="F3" s="112"/>
      <c r="G3" s="112"/>
      <c r="H3" s="112"/>
      <c r="I3" s="112"/>
      <c r="J3" s="112"/>
      <c r="K3" s="112"/>
      <c r="L3" s="109"/>
      <c r="M3" s="109"/>
      <c r="N3" s="110"/>
    </row>
    <row r="4" spans="1:26" x14ac:dyDescent="0.2">
      <c r="A4" s="108"/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10"/>
    </row>
    <row r="5" spans="1:26" ht="36" customHeight="1" x14ac:dyDescent="0.2">
      <c r="A5" s="11" t="s">
        <v>3</v>
      </c>
      <c r="B5" s="12" t="s">
        <v>4</v>
      </c>
      <c r="C5" s="101">
        <v>44420</v>
      </c>
      <c r="D5" s="12" t="s">
        <v>5</v>
      </c>
      <c r="E5" s="102">
        <v>44450</v>
      </c>
      <c r="F5" s="116"/>
      <c r="G5" s="117"/>
      <c r="H5" s="118"/>
      <c r="I5" s="118"/>
      <c r="J5" s="118"/>
      <c r="K5" s="118"/>
      <c r="L5" s="109"/>
      <c r="M5" s="109"/>
      <c r="N5" s="110"/>
    </row>
    <row r="6" spans="1:26" x14ac:dyDescent="0.2">
      <c r="A6" s="108"/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10"/>
    </row>
    <row r="7" spans="1:26" x14ac:dyDescent="0.2">
      <c r="A7" s="108"/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10"/>
    </row>
    <row r="8" spans="1:26" x14ac:dyDescent="0.2">
      <c r="A8" s="121" t="s">
        <v>6</v>
      </c>
      <c r="B8" s="120" t="s">
        <v>7</v>
      </c>
      <c r="C8" s="120" t="s">
        <v>8</v>
      </c>
      <c r="D8" s="120" t="s">
        <v>7</v>
      </c>
      <c r="E8" s="120" t="s">
        <v>9</v>
      </c>
      <c r="F8" s="120" t="s">
        <v>10</v>
      </c>
      <c r="G8" s="293" t="s">
        <v>11</v>
      </c>
      <c r="H8" s="294"/>
      <c r="I8" s="294"/>
      <c r="J8" s="295"/>
      <c r="K8" s="121" t="s">
        <v>12</v>
      </c>
      <c r="L8" s="120" t="s">
        <v>13</v>
      </c>
      <c r="M8" s="122" t="s">
        <v>14</v>
      </c>
      <c r="N8" s="122" t="s">
        <v>15</v>
      </c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</row>
    <row r="9" spans="1:26" x14ac:dyDescent="0.2">
      <c r="A9" s="124" t="s">
        <v>16</v>
      </c>
      <c r="B9" s="125" t="s">
        <v>17</v>
      </c>
      <c r="C9" s="125" t="s">
        <v>18</v>
      </c>
      <c r="D9" s="125" t="s">
        <v>18</v>
      </c>
      <c r="E9" s="125" t="s">
        <v>19</v>
      </c>
      <c r="F9" s="125" t="s">
        <v>18</v>
      </c>
      <c r="G9" s="296"/>
      <c r="H9" s="297"/>
      <c r="I9" s="297"/>
      <c r="J9" s="298"/>
      <c r="K9" s="124" t="s">
        <v>20</v>
      </c>
      <c r="L9" s="125" t="s">
        <v>21</v>
      </c>
      <c r="M9" s="126"/>
      <c r="N9" s="127" t="s">
        <v>22</v>
      </c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</row>
    <row r="10" spans="1:26" x14ac:dyDescent="0.2">
      <c r="A10" s="250" t="s">
        <v>23</v>
      </c>
      <c r="B10" s="129" t="s">
        <v>24</v>
      </c>
      <c r="C10" s="129" t="s">
        <v>25</v>
      </c>
      <c r="D10" s="129" t="s">
        <v>25</v>
      </c>
      <c r="E10" s="129" t="s">
        <v>25</v>
      </c>
      <c r="F10" s="129" t="s">
        <v>25</v>
      </c>
      <c r="G10" s="130" t="s">
        <v>26</v>
      </c>
      <c r="H10" s="130" t="s">
        <v>27</v>
      </c>
      <c r="I10" s="130" t="s">
        <v>28</v>
      </c>
      <c r="J10" s="130"/>
      <c r="K10" s="131" t="s">
        <v>29</v>
      </c>
      <c r="L10" s="132"/>
      <c r="M10" s="133"/>
      <c r="N10" s="134"/>
    </row>
    <row r="11" spans="1:26" ht="0.75" customHeight="1" x14ac:dyDescent="0.2">
      <c r="A11" s="135"/>
      <c r="B11" s="129"/>
      <c r="C11" s="129"/>
      <c r="D11" s="129"/>
      <c r="E11" s="129"/>
      <c r="F11" s="129"/>
      <c r="G11" s="130"/>
      <c r="H11" s="130"/>
      <c r="I11" s="130"/>
      <c r="J11" s="130"/>
      <c r="K11" s="130"/>
      <c r="L11" s="132"/>
      <c r="M11" s="133"/>
      <c r="N11" s="133"/>
    </row>
    <row r="12" spans="1:26" ht="20.100000000000001" customHeight="1" x14ac:dyDescent="0.25">
      <c r="A12" s="357">
        <v>44418</v>
      </c>
      <c r="B12" s="358"/>
      <c r="C12" s="359">
        <v>-174.91</v>
      </c>
      <c r="D12" s="360">
        <v>-29.15</v>
      </c>
      <c r="E12" s="359"/>
      <c r="F12" s="360">
        <v>-145.76</v>
      </c>
      <c r="G12" s="361">
        <v>260</v>
      </c>
      <c r="H12" s="361">
        <v>4014</v>
      </c>
      <c r="I12" s="361"/>
      <c r="J12" s="37" t="s">
        <v>39</v>
      </c>
      <c r="K12" s="37" t="s">
        <v>270</v>
      </c>
      <c r="L12" s="45" t="s">
        <v>271</v>
      </c>
      <c r="M12" s="45" t="s">
        <v>272</v>
      </c>
      <c r="N12" s="45" t="s">
        <v>205</v>
      </c>
      <c r="P12" s="107" t="b">
        <f t="shared" ref="P12:P30" si="0">OR(G12&lt;100,LEN(G12)=2)</f>
        <v>0</v>
      </c>
      <c r="Q12" s="107" t="b">
        <f t="shared" ref="Q12:Q30" si="1">OR(H12&lt;1000,LEN(H12)=3)</f>
        <v>0</v>
      </c>
      <c r="R12" s="107" t="b">
        <f t="shared" ref="R12:R30" si="2">IF(I12&lt;1000,TRUE)</f>
        <v>1</v>
      </c>
      <c r="S12" s="107" t="e">
        <f>OR(#REF!&lt;100000,LEN(#REF!)=5)</f>
        <v>#REF!</v>
      </c>
    </row>
    <row r="13" spans="1:26" ht="20.100000000000001" customHeight="1" x14ac:dyDescent="0.25">
      <c r="A13" s="357">
        <v>44425</v>
      </c>
      <c r="B13" s="358"/>
      <c r="C13" s="359">
        <v>100.25</v>
      </c>
      <c r="D13" s="360">
        <v>16.71</v>
      </c>
      <c r="E13" s="359"/>
      <c r="F13" s="360">
        <v>83.54</v>
      </c>
      <c r="G13" s="361">
        <v>260</v>
      </c>
      <c r="H13" s="361">
        <v>4014</v>
      </c>
      <c r="I13" s="361"/>
      <c r="J13" s="37" t="s">
        <v>39</v>
      </c>
      <c r="K13" s="37" t="s">
        <v>270</v>
      </c>
      <c r="L13" s="270" t="s">
        <v>271</v>
      </c>
      <c r="M13" s="45" t="s">
        <v>273</v>
      </c>
      <c r="N13" s="45" t="s">
        <v>205</v>
      </c>
      <c r="P13" s="107" t="b">
        <f t="shared" si="0"/>
        <v>0</v>
      </c>
      <c r="Q13" s="107" t="b">
        <f t="shared" si="1"/>
        <v>0</v>
      </c>
      <c r="R13" s="107" t="b">
        <f t="shared" si="2"/>
        <v>1</v>
      </c>
      <c r="S13" s="107" t="e">
        <f>OR(#REF!&lt;100000,LEN(#REF!)=5)</f>
        <v>#REF!</v>
      </c>
    </row>
    <row r="14" spans="1:26" ht="20.100000000000001" customHeight="1" x14ac:dyDescent="0.25">
      <c r="A14" s="357">
        <v>44425</v>
      </c>
      <c r="B14" s="358"/>
      <c r="C14" s="359">
        <v>104.45</v>
      </c>
      <c r="D14" s="360">
        <v>17.41</v>
      </c>
      <c r="E14" s="359"/>
      <c r="F14" s="360">
        <v>87.04</v>
      </c>
      <c r="G14" s="361">
        <v>260</v>
      </c>
      <c r="H14" s="361">
        <v>4014</v>
      </c>
      <c r="I14" s="361"/>
      <c r="J14" s="37" t="s">
        <v>39</v>
      </c>
      <c r="K14" s="37" t="s">
        <v>270</v>
      </c>
      <c r="L14" s="45" t="s">
        <v>271</v>
      </c>
      <c r="M14" s="45" t="s">
        <v>274</v>
      </c>
      <c r="N14" s="45" t="s">
        <v>205</v>
      </c>
      <c r="P14" s="107" t="b">
        <f t="shared" si="0"/>
        <v>0</v>
      </c>
      <c r="Q14" s="107" t="b">
        <f t="shared" si="1"/>
        <v>0</v>
      </c>
      <c r="R14" s="107" t="b">
        <f t="shared" si="2"/>
        <v>1</v>
      </c>
      <c r="S14" s="107" t="e">
        <f>OR(#REF!&lt;100000,LEN(#REF!)=5)</f>
        <v>#REF!</v>
      </c>
    </row>
    <row r="15" spans="1:26" ht="20.100000000000001" customHeight="1" x14ac:dyDescent="0.25">
      <c r="A15" s="357"/>
      <c r="B15" s="358"/>
      <c r="C15" s="359"/>
      <c r="D15" s="360"/>
      <c r="E15" s="359"/>
      <c r="F15" s="360"/>
      <c r="G15" s="361"/>
      <c r="H15" s="361"/>
      <c r="I15" s="361"/>
      <c r="J15" s="37" t="s">
        <v>39</v>
      </c>
      <c r="K15" s="37"/>
      <c r="L15" s="45"/>
      <c r="M15" s="45"/>
      <c r="N15" s="45" t="s">
        <v>205</v>
      </c>
      <c r="P15" s="107" t="b">
        <f t="shared" si="0"/>
        <v>1</v>
      </c>
      <c r="Q15" s="107" t="b">
        <f t="shared" si="1"/>
        <v>1</v>
      </c>
      <c r="R15" s="107" t="b">
        <f t="shared" si="2"/>
        <v>1</v>
      </c>
      <c r="S15" s="107" t="e">
        <f>OR(#REF!&lt;100000,LEN(#REF!)=5)</f>
        <v>#REF!</v>
      </c>
    </row>
    <row r="16" spans="1:26" ht="20.100000000000001" customHeight="1" x14ac:dyDescent="0.25">
      <c r="A16" s="357"/>
      <c r="B16" s="358"/>
      <c r="C16" s="359"/>
      <c r="D16" s="360"/>
      <c r="E16" s="359"/>
      <c r="F16" s="360"/>
      <c r="G16" s="361"/>
      <c r="H16" s="361"/>
      <c r="I16" s="361"/>
      <c r="J16" s="37" t="s">
        <v>39</v>
      </c>
      <c r="K16" s="37"/>
      <c r="L16" s="45"/>
      <c r="M16" s="45"/>
      <c r="N16" s="45" t="s">
        <v>205</v>
      </c>
      <c r="P16" s="107" t="b">
        <f t="shared" si="0"/>
        <v>1</v>
      </c>
      <c r="Q16" s="107" t="b">
        <f t="shared" si="1"/>
        <v>1</v>
      </c>
      <c r="R16" s="107" t="b">
        <f t="shared" si="2"/>
        <v>1</v>
      </c>
      <c r="S16" s="107" t="e">
        <f>OR(#REF!&lt;100000,LEN(#REF!)=5)</f>
        <v>#REF!</v>
      </c>
    </row>
    <row r="17" spans="1:19" ht="20.100000000000001" customHeight="1" x14ac:dyDescent="0.25">
      <c r="A17" s="357"/>
      <c r="B17" s="358"/>
      <c r="C17" s="359"/>
      <c r="D17" s="360"/>
      <c r="E17" s="359"/>
      <c r="F17" s="360"/>
      <c r="G17" s="361"/>
      <c r="H17" s="361"/>
      <c r="I17" s="361"/>
      <c r="J17" s="37" t="s">
        <v>39</v>
      </c>
      <c r="K17" s="37"/>
      <c r="L17" s="45"/>
      <c r="M17" s="362"/>
      <c r="N17" s="45" t="s">
        <v>205</v>
      </c>
      <c r="P17" s="107" t="b">
        <f t="shared" si="0"/>
        <v>1</v>
      </c>
      <c r="Q17" s="107" t="b">
        <f t="shared" si="1"/>
        <v>1</v>
      </c>
      <c r="R17" s="107" t="b">
        <f t="shared" si="2"/>
        <v>1</v>
      </c>
      <c r="S17" s="107" t="e">
        <f>OR(#REF!&lt;100000,LEN(#REF!)=5)</f>
        <v>#REF!</v>
      </c>
    </row>
    <row r="18" spans="1:19" ht="20.100000000000001" customHeight="1" x14ac:dyDescent="0.25">
      <c r="A18" s="357"/>
      <c r="B18" s="358"/>
      <c r="C18" s="359"/>
      <c r="D18" s="360"/>
      <c r="E18" s="359"/>
      <c r="F18" s="360"/>
      <c r="G18" s="361"/>
      <c r="H18" s="361"/>
      <c r="I18" s="361"/>
      <c r="J18" s="37" t="s">
        <v>39</v>
      </c>
      <c r="K18" s="37"/>
      <c r="L18" s="45"/>
      <c r="M18" s="45"/>
      <c r="N18" s="45"/>
      <c r="P18" s="107" t="b">
        <f t="shared" si="0"/>
        <v>1</v>
      </c>
      <c r="Q18" s="107" t="b">
        <f t="shared" si="1"/>
        <v>1</v>
      </c>
      <c r="R18" s="107" t="b">
        <f t="shared" si="2"/>
        <v>1</v>
      </c>
      <c r="S18" s="107" t="e">
        <f>OR(#REF!&lt;100000,LEN(#REF!)=5)</f>
        <v>#REF!</v>
      </c>
    </row>
    <row r="19" spans="1:19" ht="20.100000000000001" customHeight="1" x14ac:dyDescent="0.25">
      <c r="A19" s="357"/>
      <c r="B19" s="358"/>
      <c r="C19" s="359"/>
      <c r="D19" s="360"/>
      <c r="E19" s="359"/>
      <c r="F19" s="360"/>
      <c r="G19" s="361"/>
      <c r="H19" s="361"/>
      <c r="I19" s="361"/>
      <c r="J19" s="37" t="s">
        <v>39</v>
      </c>
      <c r="K19" s="37"/>
      <c r="L19" s="45"/>
      <c r="M19" s="45"/>
      <c r="N19" s="45"/>
      <c r="P19" s="107" t="b">
        <f t="shared" si="0"/>
        <v>1</v>
      </c>
      <c r="Q19" s="107" t="b">
        <f t="shared" si="1"/>
        <v>1</v>
      </c>
      <c r="R19" s="107" t="b">
        <f t="shared" si="2"/>
        <v>1</v>
      </c>
      <c r="S19" s="107" t="e">
        <f>OR(#REF!&lt;100000,LEN(#REF!)=5)</f>
        <v>#REF!</v>
      </c>
    </row>
    <row r="20" spans="1:19" ht="20.100000000000001" customHeight="1" x14ac:dyDescent="0.25">
      <c r="A20" s="357"/>
      <c r="B20" s="358"/>
      <c r="C20" s="359"/>
      <c r="D20" s="360"/>
      <c r="E20" s="359"/>
      <c r="F20" s="360"/>
      <c r="G20" s="361"/>
      <c r="H20" s="361"/>
      <c r="I20" s="361"/>
      <c r="J20" s="37" t="s">
        <v>39</v>
      </c>
      <c r="K20" s="37"/>
      <c r="L20" s="45"/>
      <c r="M20" s="45"/>
      <c r="N20" s="45"/>
      <c r="P20" s="107" t="b">
        <f t="shared" si="0"/>
        <v>1</v>
      </c>
      <c r="Q20" s="107" t="b">
        <f t="shared" si="1"/>
        <v>1</v>
      </c>
      <c r="R20" s="107" t="b">
        <f t="shared" si="2"/>
        <v>1</v>
      </c>
      <c r="S20" s="107" t="e">
        <f>OR(#REF!&lt;100000,LEN(#REF!)=5)</f>
        <v>#REF!</v>
      </c>
    </row>
    <row r="21" spans="1:19" ht="20.100000000000001" customHeight="1" x14ac:dyDescent="0.25">
      <c r="A21" s="357"/>
      <c r="B21" s="358"/>
      <c r="C21" s="359"/>
      <c r="D21" s="360"/>
      <c r="E21" s="363"/>
      <c r="F21" s="360"/>
      <c r="G21" s="361"/>
      <c r="H21" s="361"/>
      <c r="I21" s="361"/>
      <c r="J21" s="37" t="s">
        <v>39</v>
      </c>
      <c r="K21" s="37"/>
      <c r="L21" s="45"/>
      <c r="M21" s="45"/>
      <c r="N21" s="45"/>
      <c r="P21" s="107" t="b">
        <f t="shared" si="0"/>
        <v>1</v>
      </c>
      <c r="Q21" s="107" t="b">
        <f t="shared" si="1"/>
        <v>1</v>
      </c>
      <c r="R21" s="107" t="b">
        <f t="shared" si="2"/>
        <v>1</v>
      </c>
      <c r="S21" s="107" t="e">
        <f>OR(#REF!&lt;100000,LEN(#REF!)=5)</f>
        <v>#REF!</v>
      </c>
    </row>
    <row r="22" spans="1:19" ht="20.100000000000001" customHeight="1" x14ac:dyDescent="0.25">
      <c r="A22" s="357"/>
      <c r="B22" s="358"/>
      <c r="C22" s="359"/>
      <c r="D22" s="360"/>
      <c r="E22" s="364"/>
      <c r="F22" s="360"/>
      <c r="G22" s="361"/>
      <c r="H22" s="361"/>
      <c r="I22" s="361"/>
      <c r="J22" s="37" t="s">
        <v>39</v>
      </c>
      <c r="K22" s="37"/>
      <c r="L22" s="45"/>
      <c r="M22" s="45"/>
      <c r="N22" s="45"/>
      <c r="P22" s="107" t="b">
        <f t="shared" si="0"/>
        <v>1</v>
      </c>
      <c r="Q22" s="107" t="b">
        <f t="shared" si="1"/>
        <v>1</v>
      </c>
      <c r="R22" s="107" t="b">
        <f t="shared" si="2"/>
        <v>1</v>
      </c>
      <c r="S22" s="107" t="e">
        <f>OR(#REF!&lt;100000,LEN(#REF!)=5)</f>
        <v>#REF!</v>
      </c>
    </row>
    <row r="23" spans="1:19" ht="20.100000000000001" customHeight="1" x14ac:dyDescent="0.25">
      <c r="A23" s="357"/>
      <c r="B23" s="358"/>
      <c r="C23" s="359"/>
      <c r="D23" s="360"/>
      <c r="E23" s="359"/>
      <c r="F23" s="360"/>
      <c r="G23" s="361"/>
      <c r="H23" s="361"/>
      <c r="I23" s="361"/>
      <c r="J23" s="37" t="s">
        <v>39</v>
      </c>
      <c r="K23" s="37"/>
      <c r="L23" s="45"/>
      <c r="M23" s="45"/>
      <c r="N23" s="45"/>
      <c r="P23" s="107" t="b">
        <f t="shared" si="0"/>
        <v>1</v>
      </c>
      <c r="Q23" s="107" t="b">
        <f t="shared" si="1"/>
        <v>1</v>
      </c>
      <c r="R23" s="107" t="b">
        <f t="shared" si="2"/>
        <v>1</v>
      </c>
      <c r="S23" s="107" t="e">
        <f>OR(#REF!&lt;100000,LEN(#REF!)=5)</f>
        <v>#REF!</v>
      </c>
    </row>
    <row r="24" spans="1:19" ht="20.100000000000001" customHeight="1" x14ac:dyDescent="0.25">
      <c r="A24" s="357"/>
      <c r="B24" s="358"/>
      <c r="C24" s="359"/>
      <c r="D24" s="360"/>
      <c r="E24" s="359"/>
      <c r="F24" s="360"/>
      <c r="G24" s="361"/>
      <c r="H24" s="361"/>
      <c r="I24" s="361"/>
      <c r="J24" s="37" t="s">
        <v>39</v>
      </c>
      <c r="K24" s="37"/>
      <c r="L24" s="45"/>
      <c r="M24" s="45"/>
      <c r="N24" s="45"/>
      <c r="P24" s="107" t="b">
        <f t="shared" si="0"/>
        <v>1</v>
      </c>
      <c r="Q24" s="107" t="b">
        <f t="shared" si="1"/>
        <v>1</v>
      </c>
      <c r="R24" s="107" t="b">
        <f t="shared" si="2"/>
        <v>1</v>
      </c>
      <c r="S24" s="107" t="e">
        <f>OR(#REF!&lt;100000,LEN(#REF!)=5)</f>
        <v>#REF!</v>
      </c>
    </row>
    <row r="25" spans="1:19" ht="20.100000000000001" customHeight="1" x14ac:dyDescent="0.25">
      <c r="A25" s="357"/>
      <c r="B25" s="358"/>
      <c r="C25" s="359"/>
      <c r="D25" s="360"/>
      <c r="E25" s="359"/>
      <c r="F25" s="360"/>
      <c r="G25" s="361"/>
      <c r="H25" s="361"/>
      <c r="I25" s="361"/>
      <c r="J25" s="37" t="s">
        <v>39</v>
      </c>
      <c r="K25" s="37"/>
      <c r="L25" s="45"/>
      <c r="M25" s="45"/>
      <c r="N25" s="45"/>
      <c r="P25" s="107" t="b">
        <f t="shared" si="0"/>
        <v>1</v>
      </c>
      <c r="Q25" s="107" t="b">
        <f t="shared" si="1"/>
        <v>1</v>
      </c>
      <c r="R25" s="107" t="b">
        <f t="shared" si="2"/>
        <v>1</v>
      </c>
      <c r="S25" s="107" t="e">
        <f>OR(#REF!&lt;100000,LEN(#REF!)=5)</f>
        <v>#REF!</v>
      </c>
    </row>
    <row r="26" spans="1:19" ht="20.100000000000001" customHeight="1" x14ac:dyDescent="0.25">
      <c r="A26" s="357"/>
      <c r="B26" s="358"/>
      <c r="C26" s="359"/>
      <c r="D26" s="360"/>
      <c r="E26" s="359"/>
      <c r="F26" s="360"/>
      <c r="G26" s="361"/>
      <c r="H26" s="361"/>
      <c r="I26" s="361"/>
      <c r="J26" s="37" t="s">
        <v>39</v>
      </c>
      <c r="K26" s="37"/>
      <c r="L26" s="45"/>
      <c r="M26" s="45"/>
      <c r="N26" s="45"/>
      <c r="P26" s="107" t="b">
        <f t="shared" si="0"/>
        <v>1</v>
      </c>
      <c r="Q26" s="107" t="b">
        <f t="shared" si="1"/>
        <v>1</v>
      </c>
      <c r="R26" s="107" t="b">
        <f t="shared" si="2"/>
        <v>1</v>
      </c>
      <c r="S26" s="107" t="e">
        <f>OR(#REF!&lt;100000,LEN(#REF!)=5)</f>
        <v>#REF!</v>
      </c>
    </row>
    <row r="27" spans="1:19" ht="20.100000000000001" customHeight="1" x14ac:dyDescent="0.25">
      <c r="A27" s="357"/>
      <c r="B27" s="358"/>
      <c r="C27" s="359"/>
      <c r="D27" s="360"/>
      <c r="E27" s="359"/>
      <c r="F27" s="360"/>
      <c r="G27" s="361"/>
      <c r="H27" s="361"/>
      <c r="I27" s="361"/>
      <c r="J27" s="37" t="s">
        <v>39</v>
      </c>
      <c r="K27" s="37"/>
      <c r="L27" s="45"/>
      <c r="M27" s="45"/>
      <c r="N27" s="45"/>
      <c r="P27" s="107" t="b">
        <f t="shared" si="0"/>
        <v>1</v>
      </c>
      <c r="Q27" s="107" t="b">
        <f t="shared" si="1"/>
        <v>1</v>
      </c>
      <c r="R27" s="107" t="b">
        <f t="shared" si="2"/>
        <v>1</v>
      </c>
      <c r="S27" s="107" t="e">
        <f>OR(#REF!&lt;100000,LEN(#REF!)=5)</f>
        <v>#REF!</v>
      </c>
    </row>
    <row r="28" spans="1:19" ht="20.100000000000001" customHeight="1" x14ac:dyDescent="0.25">
      <c r="A28" s="357"/>
      <c r="B28" s="358"/>
      <c r="C28" s="359"/>
      <c r="D28" s="360"/>
      <c r="E28" s="359"/>
      <c r="F28" s="360"/>
      <c r="G28" s="361"/>
      <c r="H28" s="361"/>
      <c r="I28" s="361"/>
      <c r="J28" s="37" t="s">
        <v>39</v>
      </c>
      <c r="K28" s="37"/>
      <c r="L28" s="45"/>
      <c r="M28" s="45"/>
      <c r="N28" s="45"/>
      <c r="P28" s="107" t="b">
        <f t="shared" si="0"/>
        <v>1</v>
      </c>
      <c r="Q28" s="107" t="b">
        <f t="shared" si="1"/>
        <v>1</v>
      </c>
      <c r="R28" s="107" t="b">
        <f t="shared" si="2"/>
        <v>1</v>
      </c>
      <c r="S28" s="107" t="e">
        <f>OR(#REF!&lt;100000,LEN(#REF!)=5)</f>
        <v>#REF!</v>
      </c>
    </row>
    <row r="29" spans="1:19" ht="20.100000000000001" customHeight="1" x14ac:dyDescent="0.25">
      <c r="A29" s="357"/>
      <c r="B29" s="358"/>
      <c r="C29" s="359"/>
      <c r="D29" s="360"/>
      <c r="E29" s="359"/>
      <c r="F29" s="360"/>
      <c r="G29" s="361"/>
      <c r="H29" s="361"/>
      <c r="I29" s="361"/>
      <c r="J29" s="37" t="s">
        <v>39</v>
      </c>
      <c r="K29" s="37"/>
      <c r="L29" s="45"/>
      <c r="M29" s="45"/>
      <c r="N29" s="45"/>
      <c r="P29" s="107" t="b">
        <f t="shared" si="0"/>
        <v>1</v>
      </c>
      <c r="Q29" s="107" t="b">
        <f t="shared" si="1"/>
        <v>1</v>
      </c>
      <c r="R29" s="107" t="b">
        <f t="shared" si="2"/>
        <v>1</v>
      </c>
      <c r="S29" s="107" t="e">
        <f>OR(#REF!&lt;100000,LEN(#REF!)=5)</f>
        <v>#REF!</v>
      </c>
    </row>
    <row r="30" spans="1:19" ht="20.100000000000001" customHeight="1" thickBot="1" x14ac:dyDescent="0.3">
      <c r="A30" s="365"/>
      <c r="B30" s="358"/>
      <c r="C30" s="359"/>
      <c r="D30" s="366" t="str">
        <f t="shared" ref="D30" si="3">IF(B30="S",IF(ISBLANK(E30),ROUND(C30*0.2/1.2,2),E30),"")</f>
        <v/>
      </c>
      <c r="E30" s="359"/>
      <c r="F30" s="360" t="s">
        <v>205</v>
      </c>
      <c r="G30" s="361" t="s">
        <v>205</v>
      </c>
      <c r="H30" s="361" t="s">
        <v>205</v>
      </c>
      <c r="I30" s="361" t="s">
        <v>205</v>
      </c>
      <c r="J30" s="37" t="s">
        <v>39</v>
      </c>
      <c r="K30" s="37"/>
      <c r="L30" s="45"/>
      <c r="M30" s="45"/>
      <c r="N30" s="45"/>
      <c r="P30" s="107" t="b">
        <f t="shared" si="0"/>
        <v>0</v>
      </c>
      <c r="Q30" s="107" t="b">
        <f t="shared" si="1"/>
        <v>0</v>
      </c>
      <c r="R30" s="107" t="b">
        <f t="shared" si="2"/>
        <v>0</v>
      </c>
      <c r="S30" s="107" t="e">
        <f>OR(#REF!&lt;100000,LEN(#REF!)=5)</f>
        <v>#REF!</v>
      </c>
    </row>
    <row r="31" spans="1:19" ht="20.100000000000001" customHeight="1" thickBot="1" x14ac:dyDescent="0.3">
      <c r="A31" s="367" t="s">
        <v>34</v>
      </c>
      <c r="B31" s="368"/>
      <c r="C31" s="369">
        <f>SUM(C12:C30)</f>
        <v>29.790000000000006</v>
      </c>
      <c r="D31" s="369">
        <f>SUM(D12:D30)</f>
        <v>4.9700000000000024</v>
      </c>
      <c r="E31" s="369"/>
      <c r="F31" s="369">
        <f>SUM(F12:F30)</f>
        <v>24.820000000000022</v>
      </c>
      <c r="G31" s="370"/>
      <c r="H31" s="370"/>
      <c r="I31" s="370"/>
      <c r="J31" s="371"/>
      <c r="K31" s="371"/>
      <c r="L31" s="372"/>
      <c r="M31" s="373"/>
      <c r="N31" s="374"/>
    </row>
    <row r="33" spans="2:3" x14ac:dyDescent="0.2">
      <c r="B33" s="293" t="s">
        <v>35</v>
      </c>
      <c r="C33" s="295"/>
    </row>
    <row r="34" spans="2:3" x14ac:dyDescent="0.2">
      <c r="B34" s="150" t="s">
        <v>36</v>
      </c>
      <c r="C34" s="151" t="s">
        <v>37</v>
      </c>
    </row>
    <row r="35" spans="2:3" x14ac:dyDescent="0.2">
      <c r="B35" s="150" t="s">
        <v>31</v>
      </c>
      <c r="C35" s="151" t="s">
        <v>38</v>
      </c>
    </row>
    <row r="36" spans="2:3" x14ac:dyDescent="0.2">
      <c r="B36" s="150" t="s">
        <v>39</v>
      </c>
      <c r="C36" s="151" t="s">
        <v>40</v>
      </c>
    </row>
    <row r="37" spans="2:3" x14ac:dyDescent="0.2">
      <c r="B37" s="133" t="s">
        <v>33</v>
      </c>
      <c r="C37" s="264" t="s">
        <v>41</v>
      </c>
    </row>
  </sheetData>
  <mergeCells count="6">
    <mergeCell ref="B1:E1"/>
    <mergeCell ref="B3:E3"/>
    <mergeCell ref="G8:J8"/>
    <mergeCell ref="G9:J9"/>
    <mergeCell ref="A31:B31"/>
    <mergeCell ref="B33:C33"/>
  </mergeCells>
  <conditionalFormatting sqref="J12:K30">
    <cfRule type="expression" priority="3" stopIfTrue="1">
      <formula>AND(SUM($P12:$T12)&gt;0,NOT(ISBLANK(J12)))</formula>
    </cfRule>
    <cfRule type="expression" dxfId="215" priority="4" stopIfTrue="1">
      <formula>SUM($P12:$T12)&gt;0</formula>
    </cfRule>
  </conditionalFormatting>
  <conditionalFormatting sqref="B1:E1 B3:E3 C12:C30">
    <cfRule type="expression" dxfId="214" priority="5" stopIfTrue="1">
      <formula>ISBLANK(B1)</formula>
    </cfRule>
  </conditionalFormatting>
  <conditionalFormatting sqref="L12:N12 L18:N30 L14:N16 M13:N13">
    <cfRule type="expression" dxfId="213" priority="6" stopIfTrue="1">
      <formula>AND(NOT(ISBLANK($C12)),ISBLANK(L12))</formula>
    </cfRule>
  </conditionalFormatting>
  <conditionalFormatting sqref="B12:B30">
    <cfRule type="expression" dxfId="212" priority="7" stopIfTrue="1">
      <formula>AND(NOT(ISBLANK(C12)),ISBLANK(B12))</formula>
    </cfRule>
  </conditionalFormatting>
  <conditionalFormatting sqref="A12:A30">
    <cfRule type="expression" dxfId="211" priority="8" stopIfTrue="1">
      <formula>AND(NOT(ISBLANK(C12)),ISBLANK(A12))</formula>
    </cfRule>
  </conditionalFormatting>
  <conditionalFormatting sqref="E23:E30 E12:E20">
    <cfRule type="expression" dxfId="210" priority="9" stopIfTrue="1">
      <formula>AND(NOT(ISBLANK(C12)),ISBLANK(E12),B12="S")</formula>
    </cfRule>
  </conditionalFormatting>
  <conditionalFormatting sqref="N17">
    <cfRule type="expression" dxfId="209" priority="2" stopIfTrue="1">
      <formula>AND(NOT(ISBLANK($C17)),ISBLANK(N17))</formula>
    </cfRule>
  </conditionalFormatting>
  <conditionalFormatting sqref="L17">
    <cfRule type="expression" dxfId="208" priority="1" stopIfTrue="1">
      <formula>AND(NOT(ISBLANK($C17)),ISBLANK(L17))</formula>
    </cfRule>
  </conditionalFormatting>
  <conditionalFormatting sqref="E21">
    <cfRule type="expression" dxfId="207" priority="11" stopIfTrue="1">
      <formula>AND(NOT(ISBLANK(C22)),ISBLANK(E21),B22="S")</formula>
    </cfRule>
  </conditionalFormatting>
  <dataValidations count="2">
    <dataValidation type="list" allowBlank="1" showInputMessage="1" showErrorMessage="1" sqref="B1:E1">
      <formula1>"BARCLAYCARD,CORPORATE CARD"</formula1>
    </dataValidation>
    <dataValidation type="list" allowBlank="1" showInputMessage="1" showErrorMessage="1" sqref="B12:B30">
      <formula1>$B$34:$B$37</formula1>
    </dataValidation>
  </dataValidations>
  <pageMargins left="0.37" right="0.31" top="0.68" bottom="0.68" header="0.34" footer="0.25"/>
  <pageSetup paperSize="9" scale="56" orientation="landscape" r:id="rId1"/>
  <headerFooter alignWithMargins="0">
    <oddFooter>&amp;L&amp;Z&amp;F&amp;RPrinted 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8"/>
  <sheetViews>
    <sheetView zoomScaleNormal="100" workbookViewId="0">
      <selection activeCell="B4" sqref="B4"/>
    </sheetView>
  </sheetViews>
  <sheetFormatPr defaultRowHeight="12.75" outlineLevelCol="1" x14ac:dyDescent="0.2"/>
  <cols>
    <col min="1" max="1" width="11.85546875" style="107" bestFit="1" customWidth="1"/>
    <col min="2" max="2" width="10.42578125" style="107" customWidth="1"/>
    <col min="3" max="6" width="15.7109375" style="107" customWidth="1"/>
    <col min="7" max="7" width="8.42578125" style="107" customWidth="1"/>
    <col min="8" max="8" width="9" style="107" customWidth="1"/>
    <col min="9" max="9" width="11.7109375" style="107" bestFit="1" customWidth="1"/>
    <col min="10" max="10" width="29.7109375" style="107" customWidth="1"/>
    <col min="11" max="11" width="50.7109375" style="107" customWidth="1"/>
    <col min="12" max="13" width="27.42578125" style="107" customWidth="1"/>
    <col min="14" max="14" width="9.140625" style="107"/>
    <col min="15" max="18" width="0" style="107" hidden="1" customWidth="1" outlineLevel="1"/>
    <col min="19" max="19" width="9.140625" style="107" collapsed="1"/>
    <col min="20" max="16384" width="9.140625" style="107"/>
  </cols>
  <sheetData>
    <row r="1" spans="1:25" ht="36.75" customHeight="1" x14ac:dyDescent="0.2">
      <c r="A1" s="103" t="s">
        <v>0</v>
      </c>
      <c r="B1" s="290" t="s">
        <v>1</v>
      </c>
      <c r="C1" s="291"/>
      <c r="D1" s="291"/>
      <c r="E1" s="292"/>
      <c r="F1" s="104"/>
      <c r="G1" s="104"/>
      <c r="H1" s="104"/>
      <c r="I1" s="104"/>
      <c r="J1" s="104"/>
      <c r="K1" s="105"/>
      <c r="L1" s="105"/>
      <c r="M1" s="106"/>
    </row>
    <row r="2" spans="1:25" x14ac:dyDescent="0.2">
      <c r="A2" s="108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10"/>
    </row>
    <row r="3" spans="1:25" ht="36.75" customHeight="1" x14ac:dyDescent="0.2">
      <c r="A3" s="111" t="s">
        <v>2</v>
      </c>
      <c r="B3" s="290" t="s">
        <v>319</v>
      </c>
      <c r="C3" s="291"/>
      <c r="D3" s="291"/>
      <c r="E3" s="292"/>
      <c r="F3" s="112"/>
      <c r="G3" s="112"/>
      <c r="H3" s="112"/>
      <c r="I3" s="112"/>
      <c r="J3" s="112"/>
      <c r="K3" s="109"/>
      <c r="L3" s="109"/>
      <c r="M3" s="110"/>
    </row>
    <row r="4" spans="1:25" x14ac:dyDescent="0.2">
      <c r="A4" s="108"/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10"/>
    </row>
    <row r="5" spans="1:25" ht="36" customHeight="1" x14ac:dyDescent="0.2">
      <c r="A5" s="113" t="s">
        <v>3</v>
      </c>
      <c r="B5" s="114" t="s">
        <v>4</v>
      </c>
      <c r="C5" s="115">
        <v>44420</v>
      </c>
      <c r="D5" s="114" t="s">
        <v>5</v>
      </c>
      <c r="E5" s="115">
        <v>44450</v>
      </c>
      <c r="F5" s="116"/>
      <c r="G5" s="117"/>
      <c r="H5" s="118"/>
      <c r="I5" s="118"/>
      <c r="J5" s="118"/>
      <c r="K5" s="109"/>
      <c r="L5" s="109"/>
      <c r="M5" s="110"/>
    </row>
    <row r="6" spans="1:25" x14ac:dyDescent="0.2">
      <c r="A6" s="108"/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10"/>
    </row>
    <row r="7" spans="1:25" x14ac:dyDescent="0.2">
      <c r="A7" s="108"/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10"/>
    </row>
    <row r="8" spans="1:25" x14ac:dyDescent="0.2">
      <c r="A8" s="119" t="s">
        <v>6</v>
      </c>
      <c r="B8" s="120" t="s">
        <v>7</v>
      </c>
      <c r="C8" s="120" t="s">
        <v>8</v>
      </c>
      <c r="D8" s="120" t="s">
        <v>7</v>
      </c>
      <c r="E8" s="120" t="s">
        <v>9</v>
      </c>
      <c r="F8" s="120" t="s">
        <v>10</v>
      </c>
      <c r="G8" s="293" t="s">
        <v>11</v>
      </c>
      <c r="H8" s="294"/>
      <c r="I8" s="294"/>
      <c r="J8" s="120" t="s">
        <v>12</v>
      </c>
      <c r="K8" s="120" t="s">
        <v>13</v>
      </c>
      <c r="L8" s="122" t="s">
        <v>14</v>
      </c>
      <c r="M8" s="122" t="s">
        <v>15</v>
      </c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</row>
    <row r="9" spans="1:25" x14ac:dyDescent="0.2">
      <c r="A9" s="124" t="s">
        <v>16</v>
      </c>
      <c r="B9" s="125" t="s">
        <v>17</v>
      </c>
      <c r="C9" s="125" t="s">
        <v>18</v>
      </c>
      <c r="D9" s="125" t="s">
        <v>18</v>
      </c>
      <c r="E9" s="125" t="s">
        <v>19</v>
      </c>
      <c r="F9" s="125" t="s">
        <v>18</v>
      </c>
      <c r="G9" s="296"/>
      <c r="H9" s="297"/>
      <c r="I9" s="297"/>
      <c r="J9" s="125" t="s">
        <v>20</v>
      </c>
      <c r="K9" s="125" t="s">
        <v>21</v>
      </c>
      <c r="L9" s="126"/>
      <c r="M9" s="127" t="s">
        <v>22</v>
      </c>
      <c r="N9" s="123"/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</row>
    <row r="10" spans="1:25" x14ac:dyDescent="0.2">
      <c r="A10" s="250" t="s">
        <v>23</v>
      </c>
      <c r="B10" s="129" t="s">
        <v>24</v>
      </c>
      <c r="C10" s="129" t="s">
        <v>25</v>
      </c>
      <c r="D10" s="129" t="s">
        <v>25</v>
      </c>
      <c r="E10" s="129" t="s">
        <v>25</v>
      </c>
      <c r="F10" s="129" t="s">
        <v>25</v>
      </c>
      <c r="G10" s="130" t="s">
        <v>26</v>
      </c>
      <c r="H10" s="130" t="s">
        <v>27</v>
      </c>
      <c r="I10" s="251" t="s">
        <v>28</v>
      </c>
      <c r="J10" s="131" t="s">
        <v>29</v>
      </c>
      <c r="K10" s="132"/>
      <c r="L10" s="133"/>
      <c r="M10" s="134"/>
    </row>
    <row r="11" spans="1:25" ht="0.75" customHeight="1" x14ac:dyDescent="0.2">
      <c r="A11" s="135"/>
      <c r="B11" s="129"/>
      <c r="C11" s="129"/>
      <c r="D11" s="129"/>
      <c r="E11" s="129"/>
      <c r="F11" s="129"/>
      <c r="G11" s="252"/>
      <c r="H11" s="252"/>
      <c r="I11" s="252"/>
      <c r="J11" s="130"/>
      <c r="K11" s="132"/>
      <c r="L11" s="133"/>
      <c r="M11" s="133"/>
    </row>
    <row r="12" spans="1:25" ht="20.100000000000001" customHeight="1" x14ac:dyDescent="0.25">
      <c r="A12" s="253">
        <v>44440</v>
      </c>
      <c r="B12" s="137" t="s">
        <v>31</v>
      </c>
      <c r="C12" s="138">
        <v>16.989999999999998</v>
      </c>
      <c r="D12" s="139"/>
      <c r="E12" s="254"/>
      <c r="F12" s="255">
        <v>16.989999999999998</v>
      </c>
      <c r="G12" s="256">
        <v>110</v>
      </c>
      <c r="H12" s="141">
        <v>4400</v>
      </c>
      <c r="I12" s="257" t="s">
        <v>219</v>
      </c>
      <c r="J12" s="62" t="s">
        <v>95</v>
      </c>
      <c r="K12" s="45" t="s">
        <v>220</v>
      </c>
      <c r="L12" s="45" t="s">
        <v>221</v>
      </c>
      <c r="M12" s="45" t="s">
        <v>222</v>
      </c>
      <c r="O12" s="107" t="b">
        <f>OR(G12&lt;100,LEN(G12)=2)</f>
        <v>0</v>
      </c>
      <c r="P12" s="107" t="b">
        <f>OR(H12&lt;1000,LEN(H12)=3)</f>
        <v>0</v>
      </c>
    </row>
    <row r="13" spans="1:25" ht="20.100000000000001" customHeight="1" x14ac:dyDescent="0.25">
      <c r="A13" s="253"/>
      <c r="B13" s="137"/>
      <c r="C13" s="138"/>
      <c r="D13" s="139"/>
      <c r="E13" s="138"/>
      <c r="F13" s="255"/>
      <c r="G13" s="256"/>
      <c r="H13" s="141"/>
      <c r="I13" s="257"/>
      <c r="J13" s="62"/>
      <c r="K13" s="45"/>
      <c r="L13" s="45"/>
      <c r="M13" s="45"/>
      <c r="O13" s="107" t="b">
        <f t="shared" ref="O13:O31" si="0">OR(G13&lt;100,LEN(G13)=2)</f>
        <v>1</v>
      </c>
      <c r="P13" s="107" t="b">
        <f t="shared" ref="P13:P31" si="1">OR(H13&lt;1000,LEN(H13)=3)</f>
        <v>1</v>
      </c>
      <c r="Q13" s="107" t="b">
        <f t="shared" ref="Q13:Q31" si="2">IF(I13&lt;1000,TRUE)</f>
        <v>1</v>
      </c>
      <c r="R13" s="107" t="e">
        <f>OR(#REF!&lt;100000,LEN(#REF!)=5)</f>
        <v>#REF!</v>
      </c>
    </row>
    <row r="14" spans="1:25" ht="20.100000000000001" customHeight="1" x14ac:dyDescent="0.25">
      <c r="A14" s="253"/>
      <c r="B14" s="137"/>
      <c r="C14" s="138"/>
      <c r="D14" s="139"/>
      <c r="E14" s="138"/>
      <c r="F14" s="255"/>
      <c r="G14" s="256"/>
      <c r="H14" s="141"/>
      <c r="I14" s="257"/>
      <c r="J14" s="62"/>
      <c r="K14" s="45"/>
      <c r="L14" s="45"/>
      <c r="M14" s="45"/>
      <c r="O14" s="107" t="b">
        <f t="shared" si="0"/>
        <v>1</v>
      </c>
      <c r="P14" s="107" t="b">
        <f t="shared" si="1"/>
        <v>1</v>
      </c>
      <c r="Q14" s="107" t="b">
        <f t="shared" si="2"/>
        <v>1</v>
      </c>
      <c r="R14" s="107" t="e">
        <f>OR(#REF!&lt;100000,LEN(#REF!)=5)</f>
        <v>#REF!</v>
      </c>
    </row>
    <row r="15" spans="1:25" ht="20.100000000000001" customHeight="1" x14ac:dyDescent="0.25">
      <c r="A15" s="253"/>
      <c r="B15" s="137"/>
      <c r="C15" s="138"/>
      <c r="D15" s="139"/>
      <c r="E15" s="138"/>
      <c r="F15" s="255"/>
      <c r="G15" s="256"/>
      <c r="H15" s="141"/>
      <c r="I15" s="257"/>
      <c r="J15" s="62"/>
      <c r="K15" s="45"/>
      <c r="L15" s="45"/>
      <c r="M15" s="45"/>
      <c r="O15" s="107" t="b">
        <f t="shared" si="0"/>
        <v>1</v>
      </c>
      <c r="P15" s="107" t="b">
        <f t="shared" si="1"/>
        <v>1</v>
      </c>
      <c r="Q15" s="107" t="b">
        <f t="shared" si="2"/>
        <v>1</v>
      </c>
      <c r="R15" s="107" t="e">
        <f>OR(#REF!&lt;100000,LEN(#REF!)=5)</f>
        <v>#REF!</v>
      </c>
    </row>
    <row r="16" spans="1:25" ht="20.100000000000001" customHeight="1" x14ac:dyDescent="0.25">
      <c r="A16" s="253"/>
      <c r="B16" s="137"/>
      <c r="C16" s="138"/>
      <c r="D16" s="139"/>
      <c r="E16" s="138"/>
      <c r="F16" s="255"/>
      <c r="G16" s="256"/>
      <c r="H16" s="141"/>
      <c r="I16" s="257"/>
      <c r="J16" s="62"/>
      <c r="K16" s="45"/>
      <c r="L16" s="45"/>
      <c r="M16" s="45"/>
      <c r="O16" s="107" t="b">
        <f t="shared" si="0"/>
        <v>1</v>
      </c>
      <c r="P16" s="107" t="b">
        <f t="shared" si="1"/>
        <v>1</v>
      </c>
      <c r="Q16" s="107" t="b">
        <f t="shared" si="2"/>
        <v>1</v>
      </c>
      <c r="R16" s="107" t="e">
        <f>OR(#REF!&lt;100000,LEN(#REF!)=5)</f>
        <v>#REF!</v>
      </c>
    </row>
    <row r="17" spans="1:18" ht="20.100000000000001" customHeight="1" x14ac:dyDescent="0.25">
      <c r="A17" s="253"/>
      <c r="B17" s="137"/>
      <c r="C17" s="138"/>
      <c r="D17" s="139"/>
      <c r="E17" s="138"/>
      <c r="F17" s="255"/>
      <c r="G17" s="256"/>
      <c r="H17" s="141"/>
      <c r="I17" s="257"/>
      <c r="J17" s="62"/>
      <c r="K17" s="45"/>
      <c r="L17" s="45"/>
      <c r="M17" s="45"/>
      <c r="O17" s="107" t="b">
        <f t="shared" si="0"/>
        <v>1</v>
      </c>
      <c r="P17" s="107" t="b">
        <f t="shared" si="1"/>
        <v>1</v>
      </c>
      <c r="Q17" s="107" t="b">
        <f t="shared" si="2"/>
        <v>1</v>
      </c>
      <c r="R17" s="107" t="e">
        <f>OR(#REF!&lt;100000,LEN(#REF!)=5)</f>
        <v>#REF!</v>
      </c>
    </row>
    <row r="18" spans="1:18" ht="20.100000000000001" customHeight="1" x14ac:dyDescent="0.25">
      <c r="A18" s="253"/>
      <c r="B18" s="137"/>
      <c r="C18" s="138"/>
      <c r="D18" s="139"/>
      <c r="E18" s="138"/>
      <c r="F18" s="255"/>
      <c r="G18" s="256"/>
      <c r="H18" s="141"/>
      <c r="I18" s="257"/>
      <c r="J18" s="62"/>
      <c r="K18" s="45"/>
      <c r="L18" s="45"/>
      <c r="M18" s="45"/>
      <c r="O18" s="107" t="b">
        <f t="shared" si="0"/>
        <v>1</v>
      </c>
      <c r="P18" s="107" t="b">
        <f t="shared" si="1"/>
        <v>1</v>
      </c>
    </row>
    <row r="19" spans="1:18" ht="20.100000000000001" customHeight="1" x14ac:dyDescent="0.25">
      <c r="A19" s="253"/>
      <c r="B19" s="137"/>
      <c r="C19" s="138"/>
      <c r="D19" s="139"/>
      <c r="E19" s="138"/>
      <c r="F19" s="255"/>
      <c r="G19" s="256"/>
      <c r="H19" s="141"/>
      <c r="I19" s="257"/>
      <c r="J19" s="62"/>
      <c r="K19" s="45"/>
      <c r="L19" s="45"/>
      <c r="M19" s="45"/>
    </row>
    <row r="20" spans="1:18" ht="20.100000000000001" customHeight="1" x14ac:dyDescent="0.25">
      <c r="A20" s="253"/>
      <c r="B20" s="137"/>
      <c r="C20" s="138"/>
      <c r="D20" s="139"/>
      <c r="E20" s="138"/>
      <c r="F20" s="255"/>
      <c r="G20" s="256"/>
      <c r="H20" s="141"/>
      <c r="I20" s="257"/>
      <c r="J20" s="62"/>
      <c r="K20" s="45"/>
      <c r="L20" s="45"/>
      <c r="M20" s="45"/>
    </row>
    <row r="21" spans="1:18" ht="20.100000000000001" customHeight="1" x14ac:dyDescent="0.25">
      <c r="A21" s="253"/>
      <c r="B21" s="137"/>
      <c r="C21" s="138"/>
      <c r="D21" s="139"/>
      <c r="E21" s="138"/>
      <c r="F21" s="255"/>
      <c r="G21" s="256"/>
      <c r="H21" s="141"/>
      <c r="I21" s="257"/>
      <c r="J21" s="62"/>
      <c r="K21" s="45"/>
      <c r="L21" s="45"/>
      <c r="M21" s="45"/>
    </row>
    <row r="22" spans="1:18" ht="20.100000000000001" customHeight="1" x14ac:dyDescent="0.25">
      <c r="A22" s="253"/>
      <c r="B22" s="137"/>
      <c r="C22" s="138"/>
      <c r="D22" s="139"/>
      <c r="E22" s="138"/>
      <c r="F22" s="255"/>
      <c r="G22" s="256"/>
      <c r="H22" s="141"/>
      <c r="I22" s="257"/>
      <c r="J22" s="62"/>
      <c r="K22" s="45"/>
      <c r="L22" s="45"/>
      <c r="M22" s="45"/>
    </row>
    <row r="23" spans="1:18" ht="20.100000000000001" customHeight="1" x14ac:dyDescent="0.25">
      <c r="A23" s="253"/>
      <c r="B23" s="137"/>
      <c r="C23" s="138"/>
      <c r="D23" s="139"/>
      <c r="E23" s="138"/>
      <c r="F23" s="255"/>
      <c r="G23" s="256"/>
      <c r="H23" s="141"/>
      <c r="I23" s="257"/>
      <c r="J23" s="62"/>
      <c r="K23" s="45"/>
      <c r="L23" s="45"/>
      <c r="M23" s="45"/>
      <c r="O23" s="107" t="b">
        <f t="shared" si="0"/>
        <v>1</v>
      </c>
      <c r="P23" s="107" t="b">
        <f t="shared" si="1"/>
        <v>1</v>
      </c>
      <c r="Q23" s="107" t="b">
        <f t="shared" si="2"/>
        <v>1</v>
      </c>
      <c r="R23" s="107" t="e">
        <f>OR(#REF!&lt;100000,LEN(#REF!)=5)</f>
        <v>#REF!</v>
      </c>
    </row>
    <row r="24" spans="1:18" ht="20.100000000000001" customHeight="1" x14ac:dyDescent="0.25">
      <c r="A24" s="253"/>
      <c r="B24" s="137"/>
      <c r="C24" s="138"/>
      <c r="D24" s="258"/>
      <c r="E24" s="138"/>
      <c r="F24" s="255"/>
      <c r="G24" s="256"/>
      <c r="H24" s="141"/>
      <c r="I24" s="257"/>
      <c r="J24" s="62"/>
      <c r="K24" s="45"/>
      <c r="L24" s="45"/>
      <c r="M24" s="45"/>
    </row>
    <row r="25" spans="1:18" ht="20.100000000000001" customHeight="1" x14ac:dyDescent="0.25">
      <c r="A25" s="253"/>
      <c r="B25" s="137"/>
      <c r="C25" s="138"/>
      <c r="D25" s="258"/>
      <c r="E25" s="138"/>
      <c r="F25" s="255"/>
      <c r="G25" s="256"/>
      <c r="H25" s="141"/>
      <c r="I25" s="257"/>
      <c r="J25" s="62"/>
      <c r="K25" s="45"/>
      <c r="L25" s="45"/>
      <c r="M25" s="45"/>
    </row>
    <row r="26" spans="1:18" ht="20.100000000000001" customHeight="1" x14ac:dyDescent="0.25">
      <c r="A26" s="253"/>
      <c r="B26" s="137"/>
      <c r="C26" s="138"/>
      <c r="D26" s="258"/>
      <c r="E26" s="138"/>
      <c r="F26" s="255"/>
      <c r="G26" s="256"/>
      <c r="H26" s="141"/>
      <c r="I26" s="257"/>
      <c r="J26" s="62"/>
      <c r="K26" s="45"/>
      <c r="L26" s="45"/>
      <c r="M26" s="45"/>
    </row>
    <row r="27" spans="1:18" ht="20.100000000000001" customHeight="1" x14ac:dyDescent="0.25">
      <c r="A27" s="253"/>
      <c r="B27" s="137"/>
      <c r="C27" s="138"/>
      <c r="D27" s="258"/>
      <c r="E27" s="138"/>
      <c r="F27" s="255"/>
      <c r="G27" s="256"/>
      <c r="H27" s="141"/>
      <c r="I27" s="257"/>
      <c r="J27" s="62"/>
      <c r="K27" s="45"/>
      <c r="L27" s="45"/>
      <c r="M27" s="45"/>
    </row>
    <row r="28" spans="1:18" ht="20.100000000000001" customHeight="1" x14ac:dyDescent="0.25">
      <c r="A28" s="253"/>
      <c r="B28" s="137"/>
      <c r="C28" s="138"/>
      <c r="D28" s="258"/>
      <c r="E28" s="138"/>
      <c r="F28" s="255"/>
      <c r="G28" s="256"/>
      <c r="H28" s="141"/>
      <c r="I28" s="257"/>
      <c r="J28" s="62"/>
      <c r="K28" s="45"/>
      <c r="L28" s="45"/>
      <c r="M28" s="45"/>
    </row>
    <row r="29" spans="1:18" ht="20.100000000000001" customHeight="1" x14ac:dyDescent="0.25">
      <c r="A29" s="253"/>
      <c r="B29" s="137"/>
      <c r="C29" s="138"/>
      <c r="D29" s="258"/>
      <c r="E29" s="138"/>
      <c r="F29" s="255"/>
      <c r="G29" s="256"/>
      <c r="H29" s="141"/>
      <c r="I29" s="257"/>
      <c r="J29" s="62"/>
      <c r="K29" s="45"/>
      <c r="L29" s="45"/>
      <c r="M29" s="45"/>
    </row>
    <row r="30" spans="1:18" ht="20.100000000000001" customHeight="1" x14ac:dyDescent="0.25">
      <c r="A30" s="253"/>
      <c r="B30" s="137"/>
      <c r="C30" s="138"/>
      <c r="D30" s="258"/>
      <c r="E30" s="138"/>
      <c r="F30" s="255"/>
      <c r="G30" s="256"/>
      <c r="H30" s="141"/>
      <c r="I30" s="257"/>
      <c r="J30" s="62"/>
      <c r="K30" s="45"/>
      <c r="L30" s="45"/>
      <c r="M30" s="45"/>
    </row>
    <row r="31" spans="1:18" ht="20.100000000000001" customHeight="1" thickBot="1" x14ac:dyDescent="0.3">
      <c r="A31" s="259"/>
      <c r="B31" s="137"/>
      <c r="C31" s="138"/>
      <c r="D31" s="143"/>
      <c r="E31" s="138"/>
      <c r="F31" s="255"/>
      <c r="G31" s="256"/>
      <c r="H31" s="141"/>
      <c r="I31" s="257"/>
      <c r="J31" s="62"/>
      <c r="K31" s="45"/>
      <c r="L31" s="45"/>
      <c r="M31" s="45"/>
      <c r="O31" s="107" t="b">
        <f t="shared" si="0"/>
        <v>1</v>
      </c>
      <c r="P31" s="107" t="b">
        <f t="shared" si="1"/>
        <v>1</v>
      </c>
      <c r="Q31" s="107" t="b">
        <f t="shared" si="2"/>
        <v>1</v>
      </c>
      <c r="R31" s="107" t="e">
        <f>OR(#REF!&lt;100000,LEN(#REF!)=5)</f>
        <v>#REF!</v>
      </c>
    </row>
    <row r="32" spans="1:18" ht="20.100000000000001" customHeight="1" thickBot="1" x14ac:dyDescent="0.25">
      <c r="A32" s="299" t="s">
        <v>34</v>
      </c>
      <c r="B32" s="300"/>
      <c r="C32" s="144">
        <f>SUM(C12:C31)</f>
        <v>16.989999999999998</v>
      </c>
      <c r="D32" s="144">
        <f>SUM(D12:D31)</f>
        <v>0</v>
      </c>
      <c r="E32" s="144"/>
      <c r="F32" s="260">
        <f>SUM(F12:F31)</f>
        <v>16.989999999999998</v>
      </c>
      <c r="G32" s="261"/>
      <c r="H32" s="145"/>
      <c r="I32" s="262"/>
      <c r="J32" s="263"/>
      <c r="K32" s="147"/>
      <c r="L32" s="148"/>
      <c r="M32" s="149"/>
    </row>
    <row r="34" spans="2:3" x14ac:dyDescent="0.2">
      <c r="B34" s="293" t="s">
        <v>35</v>
      </c>
      <c r="C34" s="295"/>
    </row>
    <row r="35" spans="2:3" x14ac:dyDescent="0.2">
      <c r="B35" s="150" t="s">
        <v>36</v>
      </c>
      <c r="C35" s="151" t="s">
        <v>37</v>
      </c>
    </row>
    <row r="36" spans="2:3" x14ac:dyDescent="0.2">
      <c r="B36" s="150" t="s">
        <v>31</v>
      </c>
      <c r="C36" s="151" t="s">
        <v>38</v>
      </c>
    </row>
    <row r="37" spans="2:3" x14ac:dyDescent="0.2">
      <c r="B37" s="150" t="s">
        <v>39</v>
      </c>
      <c r="C37" s="151" t="s">
        <v>40</v>
      </c>
    </row>
    <row r="38" spans="2:3" x14ac:dyDescent="0.2">
      <c r="B38" s="133" t="s">
        <v>33</v>
      </c>
      <c r="C38" s="264" t="s">
        <v>41</v>
      </c>
    </row>
  </sheetData>
  <autoFilter ref="G1:G38"/>
  <mergeCells count="6">
    <mergeCell ref="B34:C34"/>
    <mergeCell ref="B1:E1"/>
    <mergeCell ref="B3:E3"/>
    <mergeCell ref="G8:I8"/>
    <mergeCell ref="G9:I9"/>
    <mergeCell ref="A32:B32"/>
  </mergeCells>
  <conditionalFormatting sqref="E5 C5 B1:E1 B3:E3 C12:C31">
    <cfRule type="expression" dxfId="87" priority="3" stopIfTrue="1">
      <formula>ISBLANK(B1)</formula>
    </cfRule>
  </conditionalFormatting>
  <conditionalFormatting sqref="K12:M31">
    <cfRule type="expression" dxfId="86" priority="4" stopIfTrue="1">
      <formula>AND(NOT(ISBLANK($C12)),ISBLANK(K12))</formula>
    </cfRule>
  </conditionalFormatting>
  <conditionalFormatting sqref="B12:B31">
    <cfRule type="expression" dxfId="85" priority="5" stopIfTrue="1">
      <formula>AND(NOT(ISBLANK(C12)),ISBLANK(B12))</formula>
    </cfRule>
  </conditionalFormatting>
  <conditionalFormatting sqref="A12:A31">
    <cfRule type="expression" dxfId="84" priority="6" stopIfTrue="1">
      <formula>AND(NOT(ISBLANK(C12)),ISBLANK(A12))</formula>
    </cfRule>
  </conditionalFormatting>
  <conditionalFormatting sqref="E13:E31">
    <cfRule type="expression" dxfId="83" priority="7" stopIfTrue="1">
      <formula>AND(NOT(ISBLANK(C13)),ISBLANK(E13),B13="S")</formula>
    </cfRule>
  </conditionalFormatting>
  <conditionalFormatting sqref="J12:J31">
    <cfRule type="expression" priority="1" stopIfTrue="1">
      <formula>AND(SUM($O12:$S12)&gt;0,NOT(ISBLANK(J12)))</formula>
    </cfRule>
    <cfRule type="expression" dxfId="82" priority="2" stopIfTrue="1">
      <formula>SUM($O12:$S12)&gt;0</formula>
    </cfRule>
  </conditionalFormatting>
  <conditionalFormatting sqref="E12">
    <cfRule type="expression" dxfId="81" priority="8" stopIfTrue="1">
      <formula>AND(NOT(ISBLANK(#REF!)),ISBLANK(E12),#REF!="S")</formula>
    </cfRule>
  </conditionalFormatting>
  <dataValidations count="4">
    <dataValidation type="date" allowBlank="1" showInputMessage="1" showErrorMessage="1" sqref="C5">
      <formula1>NOW()-120</formula1>
      <formula2>NOW()</formula2>
    </dataValidation>
    <dataValidation type="date" allowBlank="1" showInputMessage="1" showErrorMessage="1" sqref="E5">
      <formula1>C5+1</formula1>
      <formula2>NOW()</formula2>
    </dataValidation>
    <dataValidation type="list" allowBlank="1" showInputMessage="1" showErrorMessage="1" sqref="B1:E1">
      <formula1>"BARCLAYCARD,CORPORATE CARD"</formula1>
    </dataValidation>
    <dataValidation type="list" allowBlank="1" showInputMessage="1" showErrorMessage="1" sqref="B12:B31">
      <formula1>$B$35:$B$38</formula1>
    </dataValidation>
  </dataValidations>
  <pageMargins left="0.37" right="0.31" top="0.68" bottom="0.68" header="0.34" footer="0.25"/>
  <pageSetup paperSize="9" scale="57" orientation="landscape" r:id="rId1"/>
  <headerFooter alignWithMargins="0">
    <oddFooter>&amp;L&amp;Z&amp;F&amp;RPrinted 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48545"/>
  <sheetViews>
    <sheetView zoomScale="80" zoomScaleNormal="80" workbookViewId="0">
      <selection activeCell="A5" sqref="A5:E5"/>
    </sheetView>
  </sheetViews>
  <sheetFormatPr defaultColWidth="9.140625" defaultRowHeight="12.75" outlineLevelCol="1" x14ac:dyDescent="0.2"/>
  <cols>
    <col min="1" max="1" width="11.85546875" style="107" bestFit="1" customWidth="1"/>
    <col min="2" max="2" width="10.42578125" style="107" customWidth="1"/>
    <col min="3" max="6" width="15.7109375" style="107" customWidth="1"/>
    <col min="7" max="7" width="8.42578125" style="107" customWidth="1"/>
    <col min="8" max="8" width="9" style="107" customWidth="1"/>
    <col min="9" max="9" width="11.7109375" style="107" bestFit="1" customWidth="1"/>
    <col min="10" max="10" width="3" style="107" customWidth="1"/>
    <col min="11" max="11" width="29.7109375" style="107" customWidth="1"/>
    <col min="12" max="12" width="50.7109375" style="107" customWidth="1"/>
    <col min="13" max="14" width="27.42578125" style="107" customWidth="1"/>
    <col min="15" max="15" width="9.140625" style="107"/>
    <col min="16" max="19" width="9.140625" style="107" hidden="1" customWidth="1" outlineLevel="1"/>
    <col min="20" max="20" width="9.140625" style="107" collapsed="1"/>
    <col min="21" max="16384" width="9.140625" style="107"/>
  </cols>
  <sheetData>
    <row r="1" spans="1:26" ht="36.75" customHeight="1" x14ac:dyDescent="0.2">
      <c r="A1" s="103" t="s">
        <v>0</v>
      </c>
      <c r="B1" s="290" t="s">
        <v>42</v>
      </c>
      <c r="C1" s="291"/>
      <c r="D1" s="291"/>
      <c r="E1" s="292"/>
      <c r="F1" s="104"/>
      <c r="G1" s="104"/>
      <c r="H1" s="104"/>
      <c r="I1" s="104"/>
      <c r="J1" s="104"/>
      <c r="K1" s="104"/>
      <c r="L1" s="105"/>
      <c r="M1" s="105"/>
      <c r="N1" s="106"/>
    </row>
    <row r="2" spans="1:26" x14ac:dyDescent="0.2">
      <c r="A2" s="108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</row>
    <row r="3" spans="1:26" ht="36.75" customHeight="1" x14ac:dyDescent="0.2">
      <c r="A3" s="111" t="s">
        <v>2</v>
      </c>
      <c r="B3" s="290" t="s">
        <v>250</v>
      </c>
      <c r="C3" s="291"/>
      <c r="D3" s="291"/>
      <c r="E3" s="292"/>
      <c r="F3" s="112"/>
      <c r="G3" s="112"/>
      <c r="H3" s="112"/>
      <c r="I3" s="112"/>
      <c r="J3" s="112"/>
      <c r="K3" s="112"/>
      <c r="L3" s="109"/>
      <c r="M3" s="109"/>
      <c r="N3" s="110"/>
    </row>
    <row r="4" spans="1:26" x14ac:dyDescent="0.2">
      <c r="A4" s="108"/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10"/>
    </row>
    <row r="5" spans="1:26" ht="36" customHeight="1" x14ac:dyDescent="0.2">
      <c r="A5" s="11" t="s">
        <v>3</v>
      </c>
      <c r="B5" s="12" t="s">
        <v>4</v>
      </c>
      <c r="C5" s="101">
        <v>44420</v>
      </c>
      <c r="D5" s="12" t="s">
        <v>5</v>
      </c>
      <c r="E5" s="102">
        <v>44450</v>
      </c>
      <c r="F5" s="116"/>
      <c r="G5" s="117"/>
      <c r="H5" s="118"/>
      <c r="I5" s="118"/>
      <c r="J5" s="118"/>
      <c r="K5" s="118"/>
      <c r="L5" s="109"/>
      <c r="M5" s="109"/>
      <c r="N5" s="110"/>
    </row>
    <row r="6" spans="1:26" x14ac:dyDescent="0.2">
      <c r="A6" s="108"/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10"/>
    </row>
    <row r="7" spans="1:26" x14ac:dyDescent="0.2">
      <c r="A7" s="108"/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10"/>
    </row>
    <row r="8" spans="1:26" x14ac:dyDescent="0.2">
      <c r="A8" s="119" t="s">
        <v>6</v>
      </c>
      <c r="B8" s="120" t="s">
        <v>7</v>
      </c>
      <c r="C8" s="120" t="s">
        <v>8</v>
      </c>
      <c r="D8" s="120" t="s">
        <v>7</v>
      </c>
      <c r="E8" s="120" t="s">
        <v>9</v>
      </c>
      <c r="F8" s="120" t="s">
        <v>10</v>
      </c>
      <c r="G8" s="293" t="s">
        <v>11</v>
      </c>
      <c r="H8" s="294"/>
      <c r="I8" s="294"/>
      <c r="J8" s="295"/>
      <c r="K8" s="119" t="s">
        <v>12</v>
      </c>
      <c r="L8" s="120" t="s">
        <v>13</v>
      </c>
      <c r="M8" s="122" t="s">
        <v>14</v>
      </c>
      <c r="N8" s="122" t="s">
        <v>15</v>
      </c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</row>
    <row r="9" spans="1:26" x14ac:dyDescent="0.2">
      <c r="A9" s="124" t="s">
        <v>16</v>
      </c>
      <c r="B9" s="125" t="s">
        <v>17</v>
      </c>
      <c r="C9" s="125" t="s">
        <v>18</v>
      </c>
      <c r="D9" s="125" t="s">
        <v>18</v>
      </c>
      <c r="E9" s="125" t="s">
        <v>19</v>
      </c>
      <c r="F9" s="125" t="s">
        <v>18</v>
      </c>
      <c r="G9" s="296"/>
      <c r="H9" s="297"/>
      <c r="I9" s="297"/>
      <c r="J9" s="298"/>
      <c r="K9" s="124" t="s">
        <v>20</v>
      </c>
      <c r="L9" s="125" t="s">
        <v>21</v>
      </c>
      <c r="M9" s="126"/>
      <c r="N9" s="127" t="s">
        <v>22</v>
      </c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</row>
    <row r="10" spans="1:26" x14ac:dyDescent="0.2">
      <c r="A10" s="250" t="s">
        <v>23</v>
      </c>
      <c r="B10" s="129" t="s">
        <v>24</v>
      </c>
      <c r="C10" s="129" t="s">
        <v>25</v>
      </c>
      <c r="D10" s="129" t="s">
        <v>25</v>
      </c>
      <c r="E10" s="129" t="s">
        <v>25</v>
      </c>
      <c r="F10" s="129" t="s">
        <v>25</v>
      </c>
      <c r="G10" s="130" t="s">
        <v>26</v>
      </c>
      <c r="H10" s="130" t="s">
        <v>27</v>
      </c>
      <c r="I10" s="130" t="s">
        <v>28</v>
      </c>
      <c r="J10" s="130"/>
      <c r="K10" s="131" t="s">
        <v>29</v>
      </c>
      <c r="L10" s="132"/>
      <c r="M10" s="133"/>
      <c r="N10" s="134"/>
    </row>
    <row r="11" spans="1:26" ht="0.75" customHeight="1" x14ac:dyDescent="0.2">
      <c r="A11" s="135"/>
      <c r="B11" s="129"/>
      <c r="C11" s="129"/>
      <c r="D11" s="129"/>
      <c r="E11" s="129"/>
      <c r="F11" s="129"/>
      <c r="G11" s="130"/>
      <c r="H11" s="130"/>
      <c r="I11" s="130"/>
      <c r="J11" s="130"/>
      <c r="K11" s="130"/>
      <c r="L11" s="132"/>
      <c r="M11" s="133"/>
      <c r="N11" s="133"/>
    </row>
    <row r="12" spans="1:26" ht="15.75" x14ac:dyDescent="0.25">
      <c r="A12" s="265">
        <v>44355</v>
      </c>
      <c r="B12" s="142" t="s">
        <v>39</v>
      </c>
      <c r="C12" s="138">
        <v>40.200000000000003</v>
      </c>
      <c r="D12" s="138">
        <v>6.7</v>
      </c>
      <c r="E12" s="138"/>
      <c r="F12" s="140">
        <v>33.5</v>
      </c>
      <c r="G12" s="141">
        <v>110</v>
      </c>
      <c r="H12" s="141">
        <v>4001</v>
      </c>
      <c r="I12" s="266"/>
      <c r="J12" s="267" t="s">
        <v>39</v>
      </c>
      <c r="K12" s="267" t="s">
        <v>95</v>
      </c>
      <c r="L12" s="268" t="s">
        <v>223</v>
      </c>
      <c r="M12" s="268" t="s">
        <v>224</v>
      </c>
      <c r="N12" s="269" t="s">
        <v>225</v>
      </c>
    </row>
    <row r="13" spans="1:26" ht="33" customHeight="1" x14ac:dyDescent="0.25">
      <c r="A13" s="265">
        <v>44508</v>
      </c>
      <c r="B13" s="142" t="s">
        <v>31</v>
      </c>
      <c r="C13" s="138">
        <v>41.58</v>
      </c>
      <c r="D13" s="138"/>
      <c r="E13" s="138"/>
      <c r="F13" s="140">
        <v>41.58</v>
      </c>
      <c r="G13" s="141">
        <v>110</v>
      </c>
      <c r="H13" s="141">
        <v>2001</v>
      </c>
      <c r="I13" s="266"/>
      <c r="J13" s="267" t="s">
        <v>39</v>
      </c>
      <c r="K13" s="267" t="s">
        <v>95</v>
      </c>
      <c r="L13" s="268" t="s">
        <v>226</v>
      </c>
      <c r="M13" s="268" t="s">
        <v>227</v>
      </c>
      <c r="N13" s="269" t="s">
        <v>225</v>
      </c>
      <c r="P13" s="107" t="b">
        <f t="shared" ref="P13:P15" si="0">OR(G13&lt;100,LEN(G13)=2)</f>
        <v>0</v>
      </c>
      <c r="Q13" s="107" t="b">
        <f t="shared" ref="Q13:Q15" si="1">OR(H13&lt;1000,LEN(H13)=3)</f>
        <v>0</v>
      </c>
      <c r="R13" s="107" t="b">
        <f t="shared" ref="R13:R15" si="2">IF(I13&lt;1000,TRUE)</f>
        <v>1</v>
      </c>
      <c r="S13" s="107" t="e">
        <f>OR(#REF!&lt;100000,LEN(#REF!)=5)</f>
        <v>#REF!</v>
      </c>
      <c r="T13" s="270"/>
    </row>
    <row r="14" spans="1:26" ht="20.100000000000001" customHeight="1" x14ac:dyDescent="0.25">
      <c r="A14" s="265">
        <v>44508</v>
      </c>
      <c r="B14" s="142" t="s">
        <v>39</v>
      </c>
      <c r="C14" s="138">
        <v>56.88</v>
      </c>
      <c r="D14" s="138">
        <v>9.48</v>
      </c>
      <c r="E14" s="138"/>
      <c r="F14" s="140">
        <v>47.4</v>
      </c>
      <c r="G14" s="141">
        <v>110</v>
      </c>
      <c r="H14" s="141">
        <v>2001</v>
      </c>
      <c r="I14" s="141"/>
      <c r="J14" s="267" t="s">
        <v>39</v>
      </c>
      <c r="K14" s="267" t="s">
        <v>95</v>
      </c>
      <c r="L14" s="268" t="s">
        <v>228</v>
      </c>
      <c r="M14" s="268" t="s">
        <v>32</v>
      </c>
      <c r="N14" s="269" t="s">
        <v>225</v>
      </c>
      <c r="P14" s="107" t="b">
        <f t="shared" si="0"/>
        <v>0</v>
      </c>
      <c r="Q14" s="107" t="b">
        <f t="shared" si="1"/>
        <v>0</v>
      </c>
      <c r="R14" s="107" t="b">
        <f t="shared" si="2"/>
        <v>1</v>
      </c>
      <c r="S14" s="107" t="e">
        <f>OR(#REF!&lt;100000,LEN(#REF!)=5)</f>
        <v>#REF!</v>
      </c>
    </row>
    <row r="15" spans="1:26" ht="20.100000000000001" customHeight="1" x14ac:dyDescent="0.25">
      <c r="A15" s="265" t="s">
        <v>229</v>
      </c>
      <c r="B15" s="142" t="s">
        <v>33</v>
      </c>
      <c r="C15" s="138">
        <v>43</v>
      </c>
      <c r="D15" s="139">
        <v>0</v>
      </c>
      <c r="E15" s="138"/>
      <c r="F15" s="140">
        <v>43</v>
      </c>
      <c r="G15" s="141">
        <v>110</v>
      </c>
      <c r="H15" s="141">
        <v>4001</v>
      </c>
      <c r="I15" s="141"/>
      <c r="J15" s="267" t="s">
        <v>39</v>
      </c>
      <c r="K15" s="267" t="s">
        <v>95</v>
      </c>
      <c r="L15" s="268" t="s">
        <v>230</v>
      </c>
      <c r="M15" s="268" t="s">
        <v>231</v>
      </c>
      <c r="N15" s="269" t="s">
        <v>225</v>
      </c>
      <c r="P15" s="107" t="b">
        <f t="shared" si="0"/>
        <v>0</v>
      </c>
      <c r="Q15" s="107" t="b">
        <f t="shared" si="1"/>
        <v>0</v>
      </c>
      <c r="R15" s="107" t="b">
        <f t="shared" si="2"/>
        <v>1</v>
      </c>
      <c r="S15" s="107" t="e">
        <f>OR(#REF!&lt;100000,LEN(#REF!)=5)</f>
        <v>#REF!</v>
      </c>
    </row>
    <row r="16" spans="1:26" ht="20.100000000000001" customHeight="1" x14ac:dyDescent="0.25">
      <c r="A16" s="265" t="s">
        <v>232</v>
      </c>
      <c r="B16" s="142" t="s">
        <v>39</v>
      </c>
      <c r="C16" s="138">
        <v>15.29</v>
      </c>
      <c r="D16" s="138">
        <v>2.5499999999999998</v>
      </c>
      <c r="E16" s="138"/>
      <c r="F16" s="140">
        <v>12.74</v>
      </c>
      <c r="G16" s="141">
        <v>110</v>
      </c>
      <c r="H16" s="141">
        <v>4001</v>
      </c>
      <c r="I16" s="141"/>
      <c r="J16" s="267" t="s">
        <v>39</v>
      </c>
      <c r="K16" s="267" t="s">
        <v>95</v>
      </c>
      <c r="L16" s="268" t="s">
        <v>233</v>
      </c>
      <c r="M16" s="268" t="s">
        <v>32</v>
      </c>
      <c r="N16" s="269" t="s">
        <v>225</v>
      </c>
    </row>
    <row r="17" spans="1:14" ht="20.100000000000001" customHeight="1" x14ac:dyDescent="0.25">
      <c r="A17" s="265" t="s">
        <v>232</v>
      </c>
      <c r="B17" s="142" t="s">
        <v>39</v>
      </c>
      <c r="C17" s="138">
        <v>19.37</v>
      </c>
      <c r="D17" s="138">
        <v>3.23</v>
      </c>
      <c r="E17" s="138"/>
      <c r="F17" s="140">
        <v>16.14</v>
      </c>
      <c r="G17" s="141">
        <v>110</v>
      </c>
      <c r="H17" s="141">
        <v>2001</v>
      </c>
      <c r="I17" s="141"/>
      <c r="J17" s="267" t="s">
        <v>39</v>
      </c>
      <c r="K17" s="267" t="s">
        <v>95</v>
      </c>
      <c r="L17" s="268" t="s">
        <v>228</v>
      </c>
      <c r="M17" s="268" t="s">
        <v>32</v>
      </c>
      <c r="N17" s="269" t="s">
        <v>225</v>
      </c>
    </row>
    <row r="18" spans="1:14" ht="20.100000000000001" customHeight="1" x14ac:dyDescent="0.25">
      <c r="A18" s="265" t="s">
        <v>232</v>
      </c>
      <c r="B18" s="142" t="s">
        <v>39</v>
      </c>
      <c r="C18" s="138">
        <v>19.98</v>
      </c>
      <c r="D18" s="138">
        <v>3.34</v>
      </c>
      <c r="E18" s="138"/>
      <c r="F18" s="140">
        <v>16.64</v>
      </c>
      <c r="G18" s="141">
        <v>110</v>
      </c>
      <c r="H18" s="141">
        <v>2001</v>
      </c>
      <c r="I18" s="141"/>
      <c r="J18" s="267" t="s">
        <v>39</v>
      </c>
      <c r="K18" s="267" t="s">
        <v>95</v>
      </c>
      <c r="L18" s="268" t="s">
        <v>234</v>
      </c>
      <c r="M18" s="268" t="s">
        <v>32</v>
      </c>
      <c r="N18" s="269" t="s">
        <v>225</v>
      </c>
    </row>
    <row r="19" spans="1:14" ht="20.100000000000001" customHeight="1" x14ac:dyDescent="0.25">
      <c r="A19" s="265" t="s">
        <v>235</v>
      </c>
      <c r="B19" s="142" t="s">
        <v>39</v>
      </c>
      <c r="C19" s="138">
        <v>40.18</v>
      </c>
      <c r="D19" s="138">
        <v>6.7</v>
      </c>
      <c r="E19" s="138"/>
      <c r="F19" s="140">
        <v>33.479999999999997</v>
      </c>
      <c r="G19" s="141">
        <v>110</v>
      </c>
      <c r="H19" s="141">
        <v>4001</v>
      </c>
      <c r="I19" s="141"/>
      <c r="J19" s="267" t="s">
        <v>39</v>
      </c>
      <c r="K19" s="267" t="s">
        <v>95</v>
      </c>
      <c r="L19" s="268" t="s">
        <v>236</v>
      </c>
      <c r="M19" s="268" t="s">
        <v>237</v>
      </c>
      <c r="N19" s="269" t="s">
        <v>225</v>
      </c>
    </row>
    <row r="20" spans="1:14" ht="20.100000000000001" customHeight="1" x14ac:dyDescent="0.25">
      <c r="A20" s="265" t="s">
        <v>238</v>
      </c>
      <c r="B20" s="142" t="s">
        <v>39</v>
      </c>
      <c r="C20" s="138">
        <v>29.04</v>
      </c>
      <c r="D20" s="138">
        <v>4.84</v>
      </c>
      <c r="E20" s="138"/>
      <c r="F20" s="140">
        <v>24.2</v>
      </c>
      <c r="G20" s="141">
        <v>110</v>
      </c>
      <c r="H20" s="141">
        <v>4001</v>
      </c>
      <c r="I20" s="141"/>
      <c r="J20" s="267" t="s">
        <v>39</v>
      </c>
      <c r="K20" s="267" t="s">
        <v>95</v>
      </c>
      <c r="L20" s="268" t="s">
        <v>239</v>
      </c>
      <c r="M20" s="268" t="s">
        <v>237</v>
      </c>
      <c r="N20" s="269" t="s">
        <v>225</v>
      </c>
    </row>
    <row r="21" spans="1:14" ht="20.100000000000001" customHeight="1" x14ac:dyDescent="0.25">
      <c r="A21" s="265" t="s">
        <v>240</v>
      </c>
      <c r="B21" s="142" t="s">
        <v>39</v>
      </c>
      <c r="C21" s="138">
        <v>9.99</v>
      </c>
      <c r="D21" s="138">
        <v>1.67</v>
      </c>
      <c r="E21" s="138"/>
      <c r="F21" s="140">
        <v>8.32</v>
      </c>
      <c r="G21" s="141">
        <v>110</v>
      </c>
      <c r="H21" s="141">
        <v>2001</v>
      </c>
      <c r="I21" s="141"/>
      <c r="J21" s="267" t="s">
        <v>39</v>
      </c>
      <c r="K21" s="267" t="s">
        <v>95</v>
      </c>
      <c r="L21" s="268" t="s">
        <v>241</v>
      </c>
      <c r="M21" s="268" t="s">
        <v>32</v>
      </c>
      <c r="N21" s="269" t="s">
        <v>225</v>
      </c>
    </row>
    <row r="22" spans="1:14" ht="20.100000000000001" customHeight="1" x14ac:dyDescent="0.25">
      <c r="A22" s="265">
        <v>44325</v>
      </c>
      <c r="B22" s="142" t="s">
        <v>39</v>
      </c>
      <c r="C22" s="138">
        <v>459.19</v>
      </c>
      <c r="D22" s="138">
        <v>76.53</v>
      </c>
      <c r="E22" s="138"/>
      <c r="F22" s="140">
        <v>382.66</v>
      </c>
      <c r="G22" s="141">
        <v>110</v>
      </c>
      <c r="H22" s="141">
        <v>2001</v>
      </c>
      <c r="I22" s="141"/>
      <c r="J22" s="267" t="s">
        <v>39</v>
      </c>
      <c r="K22" s="267" t="s">
        <v>95</v>
      </c>
      <c r="L22" s="268" t="s">
        <v>242</v>
      </c>
      <c r="M22" s="268" t="s">
        <v>243</v>
      </c>
      <c r="N22" s="269" t="s">
        <v>225</v>
      </c>
    </row>
    <row r="23" spans="1:14" ht="20.100000000000001" customHeight="1" x14ac:dyDescent="0.25">
      <c r="A23" s="265">
        <v>44325</v>
      </c>
      <c r="B23" s="142" t="s">
        <v>31</v>
      </c>
      <c r="C23" s="138">
        <v>87.96</v>
      </c>
      <c r="D23" s="138">
        <v>0</v>
      </c>
      <c r="E23" s="138"/>
      <c r="F23" s="140">
        <v>87.96</v>
      </c>
      <c r="G23" s="141">
        <v>110</v>
      </c>
      <c r="H23" s="141">
        <v>4001</v>
      </c>
      <c r="I23" s="141"/>
      <c r="J23" s="267" t="s">
        <v>39</v>
      </c>
      <c r="K23" s="267" t="s">
        <v>95</v>
      </c>
      <c r="L23" s="268" t="s">
        <v>244</v>
      </c>
      <c r="M23" s="268" t="s">
        <v>245</v>
      </c>
      <c r="N23" s="269" t="s">
        <v>225</v>
      </c>
    </row>
    <row r="24" spans="1:14" ht="20.100000000000001" customHeight="1" x14ac:dyDescent="0.25">
      <c r="A24" s="265">
        <v>44386</v>
      </c>
      <c r="B24" s="142" t="s">
        <v>31</v>
      </c>
      <c r="C24" s="138">
        <v>11</v>
      </c>
      <c r="D24" s="138">
        <v>0</v>
      </c>
      <c r="E24" s="138"/>
      <c r="F24" s="140">
        <v>11</v>
      </c>
      <c r="G24" s="141">
        <v>110</v>
      </c>
      <c r="H24" s="141">
        <v>2001</v>
      </c>
      <c r="I24" s="141"/>
      <c r="J24" s="267" t="s">
        <v>39</v>
      </c>
      <c r="K24" s="267" t="s">
        <v>95</v>
      </c>
      <c r="L24" s="268" t="s">
        <v>246</v>
      </c>
      <c r="M24" s="268" t="s">
        <v>247</v>
      </c>
      <c r="N24" s="269" t="s">
        <v>225</v>
      </c>
    </row>
    <row r="25" spans="1:14" ht="20.100000000000001" customHeight="1" x14ac:dyDescent="0.25">
      <c r="A25" s="265">
        <v>44386</v>
      </c>
      <c r="B25" s="142" t="s">
        <v>39</v>
      </c>
      <c r="C25" s="138">
        <v>781.99</v>
      </c>
      <c r="D25" s="139">
        <v>130.33000000000001</v>
      </c>
      <c r="E25" s="138"/>
      <c r="F25" s="140">
        <v>651.66</v>
      </c>
      <c r="G25" s="141">
        <v>110</v>
      </c>
      <c r="H25" s="141">
        <v>4001</v>
      </c>
      <c r="I25" s="141"/>
      <c r="J25" s="267" t="s">
        <v>39</v>
      </c>
      <c r="K25" s="267" t="s">
        <v>95</v>
      </c>
      <c r="L25" s="268" t="s">
        <v>248</v>
      </c>
      <c r="M25" s="268" t="s">
        <v>249</v>
      </c>
      <c r="N25" s="269" t="s">
        <v>225</v>
      </c>
    </row>
    <row r="26" spans="1:14" ht="20.100000000000001" customHeight="1" thickBot="1" x14ac:dyDescent="0.25">
      <c r="A26" s="299" t="s">
        <v>34</v>
      </c>
      <c r="B26" s="300"/>
      <c r="C26" s="144">
        <f>SUM(C12:C25)</f>
        <v>1655.65</v>
      </c>
      <c r="D26" s="144">
        <f>SUM(D12:D25)</f>
        <v>245.37</v>
      </c>
      <c r="E26" s="144"/>
      <c r="F26" s="144">
        <f>SUM(F12:F25)</f>
        <v>1410.2800000000002</v>
      </c>
      <c r="G26" s="145"/>
      <c r="H26" s="145"/>
      <c r="I26" s="145"/>
      <c r="J26" s="146"/>
      <c r="K26" s="146"/>
      <c r="L26" s="147"/>
      <c r="M26" s="148"/>
      <c r="N26" s="149"/>
    </row>
    <row r="28" spans="1:14" x14ac:dyDescent="0.2">
      <c r="B28" s="293" t="s">
        <v>35</v>
      </c>
      <c r="C28" s="295"/>
    </row>
    <row r="29" spans="1:14" x14ac:dyDescent="0.2">
      <c r="B29" s="150" t="s">
        <v>36</v>
      </c>
      <c r="C29" s="151" t="s">
        <v>37</v>
      </c>
    </row>
    <row r="30" spans="1:14" x14ac:dyDescent="0.2">
      <c r="B30" s="150" t="s">
        <v>31</v>
      </c>
      <c r="C30" s="151" t="s">
        <v>38</v>
      </c>
    </row>
    <row r="31" spans="1:14" x14ac:dyDescent="0.2">
      <c r="B31" s="150" t="s">
        <v>39</v>
      </c>
      <c r="C31" s="151" t="s">
        <v>40</v>
      </c>
    </row>
    <row r="32" spans="1:14" x14ac:dyDescent="0.2">
      <c r="B32" s="133" t="s">
        <v>33</v>
      </c>
      <c r="C32" s="264" t="s">
        <v>41</v>
      </c>
    </row>
    <row r="1048545" spans="8:8" x14ac:dyDescent="0.2">
      <c r="H1048545" s="141"/>
    </row>
  </sheetData>
  <mergeCells count="6">
    <mergeCell ref="B28:C28"/>
    <mergeCell ref="B1:E1"/>
    <mergeCell ref="B3:E3"/>
    <mergeCell ref="G8:J8"/>
    <mergeCell ref="G9:J9"/>
    <mergeCell ref="A26:B26"/>
  </mergeCells>
  <conditionalFormatting sqref="J12:K13 J16:J18 J14 K14:K18 J22:K25">
    <cfRule type="expression" priority="28" stopIfTrue="1">
      <formula>AND(SUM($P12:$T12)&gt;0,NOT(ISBLANK(J12)))</formula>
    </cfRule>
    <cfRule type="expression" dxfId="80" priority="29" stopIfTrue="1">
      <formula>SUM($P12:$T12)&gt;0</formula>
    </cfRule>
  </conditionalFormatting>
  <conditionalFormatting sqref="B1:E1 B3:E3 C12:C14 C16:C18 C22:C25">
    <cfRule type="expression" dxfId="79" priority="30" stopIfTrue="1">
      <formula>ISBLANK(B1)</formula>
    </cfRule>
  </conditionalFormatting>
  <conditionalFormatting sqref="L12:N14 L16:M18 N15:N18 L22:N25">
    <cfRule type="expression" dxfId="78" priority="31" stopIfTrue="1">
      <formula>AND(NOT(ISBLANK($C12)),ISBLANK(L12))</formula>
    </cfRule>
  </conditionalFormatting>
  <conditionalFormatting sqref="B12:B18 B22:B25">
    <cfRule type="expression" dxfId="77" priority="32" stopIfTrue="1">
      <formula>AND(NOT(ISBLANK(C12)),ISBLANK(B12))</formula>
    </cfRule>
  </conditionalFormatting>
  <conditionalFormatting sqref="A12:A14 A16:A18 A23:A25">
    <cfRule type="expression" dxfId="76" priority="33" stopIfTrue="1">
      <formula>AND(NOT(ISBLANK(C12)),ISBLANK(A12))</formula>
    </cfRule>
  </conditionalFormatting>
  <conditionalFormatting sqref="E13 E22:E25">
    <cfRule type="expression" dxfId="75" priority="34" stopIfTrue="1">
      <formula>AND(NOT(ISBLANK(C13)),ISBLANK(E13),B13="S")</formula>
    </cfRule>
  </conditionalFormatting>
  <conditionalFormatting sqref="E12">
    <cfRule type="expression" dxfId="74" priority="27" stopIfTrue="1">
      <formula>AND(NOT(ISBLANK(C12)),ISBLANK(E12),B12="S")</formula>
    </cfRule>
  </conditionalFormatting>
  <conditionalFormatting sqref="J15">
    <cfRule type="expression" priority="22" stopIfTrue="1">
      <formula>AND(SUM($P15:$T15)&gt;0,NOT(ISBLANK(J15)))</formula>
    </cfRule>
    <cfRule type="expression" dxfId="73" priority="23" stopIfTrue="1">
      <formula>SUM($P15:$T15)&gt;0</formula>
    </cfRule>
  </conditionalFormatting>
  <conditionalFormatting sqref="C15">
    <cfRule type="expression" dxfId="72" priority="24" stopIfTrue="1">
      <formula>ISBLANK(C15)</formula>
    </cfRule>
  </conditionalFormatting>
  <conditionalFormatting sqref="L15:M15">
    <cfRule type="expression" dxfId="71" priority="25" stopIfTrue="1">
      <formula>AND(NOT(ISBLANK($C15)),ISBLANK(L15))</formula>
    </cfRule>
  </conditionalFormatting>
  <conditionalFormatting sqref="A15 A22">
    <cfRule type="expression" dxfId="70" priority="26" stopIfTrue="1">
      <formula>AND(NOT(ISBLANK(C15)),ISBLANK(A15))</formula>
    </cfRule>
  </conditionalFormatting>
  <conditionalFormatting sqref="D16:D18 D22:D24">
    <cfRule type="expression" dxfId="69" priority="21" stopIfTrue="1">
      <formula>AND(NOT(ISBLANK(B16)),ISBLANK(D16),A16="S")</formula>
    </cfRule>
  </conditionalFormatting>
  <conditionalFormatting sqref="D13:D14">
    <cfRule type="expression" dxfId="68" priority="20" stopIfTrue="1">
      <formula>AND(NOT(ISBLANK(B13)),ISBLANK(D13),A13="S")</formula>
    </cfRule>
  </conditionalFormatting>
  <conditionalFormatting sqref="D12">
    <cfRule type="expression" dxfId="67" priority="19" stopIfTrue="1">
      <formula>AND(NOT(ISBLANK(B12)),ISBLANK(D12),A12="S")</formula>
    </cfRule>
  </conditionalFormatting>
  <conditionalFormatting sqref="E14:E18">
    <cfRule type="expression" dxfId="66" priority="18" stopIfTrue="1">
      <formula>AND(NOT(ISBLANK(C14)),ISBLANK(E14),B14="S")</formula>
    </cfRule>
  </conditionalFormatting>
  <conditionalFormatting sqref="J19:K20">
    <cfRule type="expression" priority="12" stopIfTrue="1">
      <formula>AND(SUM($P19:$T19)&gt;0,NOT(ISBLANK(J19)))</formula>
    </cfRule>
    <cfRule type="expression" dxfId="65" priority="13" stopIfTrue="1">
      <formula>SUM($P19:$T19)&gt;0</formula>
    </cfRule>
  </conditionalFormatting>
  <conditionalFormatting sqref="C19:C20">
    <cfRule type="expression" dxfId="64" priority="14" stopIfTrue="1">
      <formula>ISBLANK(C19)</formula>
    </cfRule>
  </conditionalFormatting>
  <conditionalFormatting sqref="L19:N20">
    <cfRule type="expression" dxfId="63" priority="15" stopIfTrue="1">
      <formula>AND(NOT(ISBLANK($C19)),ISBLANK(L19))</formula>
    </cfRule>
  </conditionalFormatting>
  <conditionalFormatting sqref="B19:B20">
    <cfRule type="expression" dxfId="62" priority="16" stopIfTrue="1">
      <formula>AND(NOT(ISBLANK(C19)),ISBLANK(B19))</formula>
    </cfRule>
  </conditionalFormatting>
  <conditionalFormatting sqref="A19:A20">
    <cfRule type="expression" dxfId="61" priority="17" stopIfTrue="1">
      <formula>AND(NOT(ISBLANK(C19)),ISBLANK(A19))</formula>
    </cfRule>
  </conditionalFormatting>
  <conditionalFormatting sqref="D19:D20">
    <cfRule type="expression" dxfId="60" priority="11" stopIfTrue="1">
      <formula>AND(NOT(ISBLANK(B19)),ISBLANK(D19),A19="S")</formula>
    </cfRule>
  </conditionalFormatting>
  <conditionalFormatting sqref="E20">
    <cfRule type="expression" dxfId="59" priority="10" stopIfTrue="1">
      <formula>AND(NOT(ISBLANK(C20)),ISBLANK(E20),B20="S")</formula>
    </cfRule>
  </conditionalFormatting>
  <conditionalFormatting sqref="J21:K21">
    <cfRule type="expression" priority="4" stopIfTrue="1">
      <formula>AND(SUM($P21:$T21)&gt;0,NOT(ISBLANK(J21)))</formula>
    </cfRule>
    <cfRule type="expression" dxfId="58" priority="5" stopIfTrue="1">
      <formula>SUM($P21:$T21)&gt;0</formula>
    </cfRule>
  </conditionalFormatting>
  <conditionalFormatting sqref="C21">
    <cfRule type="expression" dxfId="57" priority="6" stopIfTrue="1">
      <formula>ISBLANK(C21)</formula>
    </cfRule>
  </conditionalFormatting>
  <conditionalFormatting sqref="L21:N21">
    <cfRule type="expression" dxfId="56" priority="7" stopIfTrue="1">
      <formula>AND(NOT(ISBLANK($C21)),ISBLANK(L21))</formula>
    </cfRule>
  </conditionalFormatting>
  <conditionalFormatting sqref="B21">
    <cfRule type="expression" dxfId="55" priority="8" stopIfTrue="1">
      <formula>AND(NOT(ISBLANK(C21)),ISBLANK(B21))</formula>
    </cfRule>
  </conditionalFormatting>
  <conditionalFormatting sqref="A21">
    <cfRule type="expression" dxfId="54" priority="9" stopIfTrue="1">
      <formula>AND(NOT(ISBLANK(C21)),ISBLANK(A21))</formula>
    </cfRule>
  </conditionalFormatting>
  <conditionalFormatting sqref="D21">
    <cfRule type="expression" dxfId="53" priority="3" stopIfTrue="1">
      <formula>AND(NOT(ISBLANK(B21)),ISBLANK(D21),A21="S")</formula>
    </cfRule>
  </conditionalFormatting>
  <conditionalFormatting sqref="E21">
    <cfRule type="expression" dxfId="52" priority="2" stopIfTrue="1">
      <formula>AND(NOT(ISBLANK(C21)),ISBLANK(E21),B21="S")</formula>
    </cfRule>
  </conditionalFormatting>
  <conditionalFormatting sqref="E19">
    <cfRule type="expression" dxfId="51" priority="1" stopIfTrue="1">
      <formula>AND(NOT(ISBLANK(C19)),ISBLANK(E19),B19="S")</formula>
    </cfRule>
  </conditionalFormatting>
  <dataValidations count="2">
    <dataValidation type="list" allowBlank="1" showInputMessage="1" showErrorMessage="1" sqref="B12:B25">
      <formula1>$B$29:$B$32</formula1>
    </dataValidation>
    <dataValidation type="list" allowBlank="1" showInputMessage="1" showErrorMessage="1" sqref="B1:E1">
      <formula1>"BARCLAYCARD,CORPORATE CARD"</formula1>
    </dataValidation>
  </dataValidations>
  <pageMargins left="0.37" right="0.31" top="0.68" bottom="0.68" header="0.34" footer="0.25"/>
  <pageSetup paperSize="9" scale="56" fitToHeight="0" orientation="landscape" r:id="rId1"/>
  <headerFooter alignWithMargins="0">
    <oddFooter>&amp;L&amp;Z&amp;F&amp;RPrinted 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8"/>
  <sheetViews>
    <sheetView zoomScale="90" workbookViewId="0">
      <selection activeCell="H35" sqref="H35"/>
    </sheetView>
  </sheetViews>
  <sheetFormatPr defaultColWidth="9.140625" defaultRowHeight="12.75" outlineLevelCol="1" x14ac:dyDescent="0.2"/>
  <cols>
    <col min="1" max="1" width="9.140625" style="5"/>
    <col min="2" max="2" width="10.42578125" style="5" customWidth="1"/>
    <col min="3" max="6" width="15.7109375" style="5" customWidth="1"/>
    <col min="7" max="7" width="5.28515625" style="5" bestFit="1" customWidth="1"/>
    <col min="8" max="8" width="7.42578125" style="5" bestFit="1" customWidth="1"/>
    <col min="9" max="9" width="5.28515625" style="5" customWidth="1"/>
    <col min="10" max="10" width="9.7109375" style="5" bestFit="1" customWidth="1"/>
    <col min="11" max="11" width="7.5703125" style="5" customWidth="1"/>
    <col min="12" max="12" width="3" style="5" customWidth="1"/>
    <col min="13" max="13" width="50.7109375" style="5" customWidth="1"/>
    <col min="14" max="14" width="27.42578125" style="5" customWidth="1"/>
    <col min="15" max="15" width="9.140625" style="5"/>
    <col min="16" max="19" width="0" style="5" hidden="1" customWidth="1" outlineLevel="1"/>
    <col min="20" max="20" width="9.140625" style="5" collapsed="1"/>
    <col min="21" max="16384" width="9.140625" style="5"/>
  </cols>
  <sheetData>
    <row r="1" spans="1:26" ht="36.75" customHeight="1" x14ac:dyDescent="0.2">
      <c r="A1" s="2" t="s">
        <v>0</v>
      </c>
      <c r="B1" s="279" t="s">
        <v>42</v>
      </c>
      <c r="C1" s="280"/>
      <c r="D1" s="280"/>
      <c r="E1" s="281"/>
      <c r="F1" s="1"/>
      <c r="G1" s="1"/>
      <c r="H1" s="1"/>
      <c r="I1" s="1"/>
      <c r="J1" s="1"/>
      <c r="K1" s="1"/>
      <c r="L1" s="1"/>
      <c r="M1" s="3"/>
      <c r="N1" s="4"/>
    </row>
    <row r="2" spans="1:26" x14ac:dyDescent="0.2">
      <c r="A2" s="6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8"/>
    </row>
    <row r="3" spans="1:26" ht="36.75" customHeight="1" x14ac:dyDescent="0.2">
      <c r="A3" s="9" t="s">
        <v>2</v>
      </c>
      <c r="B3" s="279" t="s">
        <v>43</v>
      </c>
      <c r="C3" s="280"/>
      <c r="D3" s="280"/>
      <c r="E3" s="281"/>
      <c r="F3" s="10"/>
      <c r="G3" s="10"/>
      <c r="H3" s="10"/>
      <c r="I3" s="10"/>
      <c r="J3" s="10"/>
      <c r="K3" s="10"/>
      <c r="L3" s="10"/>
      <c r="M3" s="7"/>
      <c r="N3" s="8"/>
    </row>
    <row r="4" spans="1:26" x14ac:dyDescent="0.2">
      <c r="A4" s="6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</row>
    <row r="5" spans="1:26" ht="36" customHeight="1" x14ac:dyDescent="0.2">
      <c r="A5" s="11" t="s">
        <v>3</v>
      </c>
      <c r="B5" s="12" t="s">
        <v>4</v>
      </c>
      <c r="C5" s="48"/>
      <c r="D5" s="12" t="s">
        <v>5</v>
      </c>
      <c r="E5" s="48"/>
      <c r="F5" s="13"/>
      <c r="G5" s="14"/>
      <c r="H5" s="15"/>
      <c r="I5" s="15"/>
      <c r="J5" s="15"/>
      <c r="K5" s="15"/>
      <c r="L5" s="15"/>
      <c r="M5" s="7"/>
      <c r="N5" s="8"/>
    </row>
    <row r="6" spans="1:26" x14ac:dyDescent="0.2">
      <c r="A6" s="6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</row>
    <row r="7" spans="1:26" x14ac:dyDescent="0.2">
      <c r="A7" s="6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</row>
    <row r="8" spans="1:26" x14ac:dyDescent="0.2">
      <c r="A8" s="16" t="s">
        <v>44</v>
      </c>
      <c r="B8" s="17" t="s">
        <v>7</v>
      </c>
      <c r="C8" s="17" t="s">
        <v>8</v>
      </c>
      <c r="D8" s="17" t="s">
        <v>7</v>
      </c>
      <c r="E8" s="17" t="s">
        <v>9</v>
      </c>
      <c r="F8" s="17" t="s">
        <v>10</v>
      </c>
      <c r="G8" s="282" t="s">
        <v>11</v>
      </c>
      <c r="H8" s="283"/>
      <c r="I8" s="283"/>
      <c r="J8" s="283"/>
      <c r="K8" s="283"/>
      <c r="L8" s="284"/>
      <c r="M8" s="17" t="s">
        <v>13</v>
      </c>
      <c r="N8" s="18" t="s">
        <v>14</v>
      </c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x14ac:dyDescent="0.2">
      <c r="A9" s="20" t="s">
        <v>45</v>
      </c>
      <c r="B9" s="21" t="s">
        <v>17</v>
      </c>
      <c r="C9" s="21" t="s">
        <v>18</v>
      </c>
      <c r="D9" s="21" t="s">
        <v>18</v>
      </c>
      <c r="E9" s="21" t="s">
        <v>19</v>
      </c>
      <c r="F9" s="21" t="s">
        <v>18</v>
      </c>
      <c r="G9" s="285"/>
      <c r="H9" s="286"/>
      <c r="I9" s="286"/>
      <c r="J9" s="286"/>
      <c r="K9" s="286"/>
      <c r="L9" s="287"/>
      <c r="M9" s="22" t="s">
        <v>46</v>
      </c>
      <c r="N9" s="23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 x14ac:dyDescent="0.2">
      <c r="A10" s="24"/>
      <c r="B10" s="25" t="s">
        <v>24</v>
      </c>
      <c r="C10" s="25" t="s">
        <v>25</v>
      </c>
      <c r="D10" s="25" t="s">
        <v>25</v>
      </c>
      <c r="E10" s="25" t="s">
        <v>25</v>
      </c>
      <c r="F10" s="25" t="s">
        <v>25</v>
      </c>
      <c r="G10" s="26" t="s">
        <v>47</v>
      </c>
      <c r="H10" s="26" t="s">
        <v>48</v>
      </c>
      <c r="I10" s="26" t="s">
        <v>49</v>
      </c>
      <c r="J10" s="26" t="s">
        <v>50</v>
      </c>
      <c r="K10" s="26"/>
      <c r="L10" s="26"/>
      <c r="M10" s="27"/>
      <c r="N10" s="28"/>
    </row>
    <row r="11" spans="1:26" ht="0.75" customHeight="1" x14ac:dyDescent="0.2">
      <c r="A11" s="24"/>
      <c r="B11" s="25"/>
      <c r="C11" s="25"/>
      <c r="D11" s="25"/>
      <c r="E11" s="25"/>
      <c r="F11" s="25"/>
      <c r="G11" s="26"/>
      <c r="H11" s="26"/>
      <c r="I11" s="26"/>
      <c r="J11" s="26"/>
      <c r="K11" s="26"/>
      <c r="L11" s="26"/>
      <c r="M11" s="27"/>
      <c r="N11" s="43"/>
    </row>
    <row r="12" spans="1:26" ht="20.100000000000001" customHeight="1" x14ac:dyDescent="0.25">
      <c r="A12" s="29" t="s">
        <v>51</v>
      </c>
      <c r="B12" s="30" t="s">
        <v>31</v>
      </c>
      <c r="C12" s="31">
        <v>127.95</v>
      </c>
      <c r="D12" s="32" t="str">
        <f>IF(B12="S",IF(ISBLANK(E12),ROUND(C12*0.2/1.2,2),E12),"")</f>
        <v/>
      </c>
      <c r="E12" s="31"/>
      <c r="F12" s="32">
        <f>IF(ISBLANK(C12),"",IF(B12="S",C12-D12,C12))</f>
        <v>127.95</v>
      </c>
      <c r="G12" s="33">
        <v>45</v>
      </c>
      <c r="H12" s="34">
        <v>450</v>
      </c>
      <c r="I12" s="34">
        <v>301</v>
      </c>
      <c r="J12" s="35">
        <v>0</v>
      </c>
      <c r="K12" s="36">
        <v>0</v>
      </c>
      <c r="L12" s="37" t="s">
        <v>39</v>
      </c>
      <c r="M12" s="45" t="s">
        <v>52</v>
      </c>
      <c r="N12" s="45" t="s">
        <v>53</v>
      </c>
      <c r="P12" s="5" t="b">
        <f>OR(G12&lt;100,LEN(G12)=2)</f>
        <v>1</v>
      </c>
      <c r="Q12" s="5" t="b">
        <f>OR(H12&lt;1000,LEN(H12)=3)</f>
        <v>1</v>
      </c>
      <c r="R12" s="5" t="b">
        <f>IF(I12&lt;1000,TRUE)</f>
        <v>1</v>
      </c>
      <c r="S12" s="5" t="b">
        <f>OR(J12&lt;100000,LEN(J12)=5)</f>
        <v>1</v>
      </c>
    </row>
    <row r="13" spans="1:26" ht="20.100000000000001" customHeight="1" x14ac:dyDescent="0.25">
      <c r="A13" s="29" t="s">
        <v>51</v>
      </c>
      <c r="B13" s="30" t="s">
        <v>39</v>
      </c>
      <c r="C13" s="31">
        <v>10.38</v>
      </c>
      <c r="D13" s="32">
        <f>IF(B13="S",IF(ISBLANK(E13),ROUND(C13*0.2/1.2,2),E13),"")</f>
        <v>1.73</v>
      </c>
      <c r="E13" s="31"/>
      <c r="F13" s="32">
        <f>IF(ISBLANK(C13),"",IF(B13="S",C13-D13,C13))</f>
        <v>8.65</v>
      </c>
      <c r="G13" s="33">
        <v>45</v>
      </c>
      <c r="H13" s="34">
        <v>450</v>
      </c>
      <c r="I13" s="34">
        <v>301</v>
      </c>
      <c r="J13" s="35">
        <v>0</v>
      </c>
      <c r="K13" s="36">
        <v>0</v>
      </c>
      <c r="L13" s="37" t="s">
        <v>39</v>
      </c>
      <c r="M13" s="45" t="s">
        <v>54</v>
      </c>
      <c r="N13" s="45" t="s">
        <v>53</v>
      </c>
      <c r="P13" s="5" t="b">
        <f t="shared" ref="P13:P31" si="0">OR(G13&lt;100,LEN(G13)=2)</f>
        <v>1</v>
      </c>
      <c r="Q13" s="5" t="b">
        <f t="shared" ref="Q13:Q31" si="1">OR(H13&lt;1000,LEN(H13)=3)</f>
        <v>1</v>
      </c>
      <c r="R13" s="5" t="b">
        <f t="shared" ref="R13:R31" si="2">IF(I13&lt;1000,TRUE)</f>
        <v>1</v>
      </c>
      <c r="S13" s="5" t="b">
        <f t="shared" ref="S13:S31" si="3">OR(J13&lt;100000,LEN(J13)=5)</f>
        <v>1</v>
      </c>
    </row>
    <row r="14" spans="1:26" ht="20.100000000000001" customHeight="1" x14ac:dyDescent="0.25">
      <c r="A14" s="29" t="s">
        <v>55</v>
      </c>
      <c r="B14" s="30" t="s">
        <v>31</v>
      </c>
      <c r="C14" s="31">
        <v>25.59</v>
      </c>
      <c r="D14" s="32" t="str">
        <f t="shared" ref="D14:D31" si="4">IF(B14="S",IF(ISBLANK(E14),ROUND(C14*0.2/1.2,2),E14),"")</f>
        <v/>
      </c>
      <c r="E14" s="31"/>
      <c r="F14" s="32">
        <f t="shared" ref="F14:F31" si="5">IF(ISBLANK(C14),"",IF(B14="S",C14-D14,C14))</f>
        <v>25.59</v>
      </c>
      <c r="G14" s="33">
        <v>45</v>
      </c>
      <c r="H14" s="34">
        <v>450</v>
      </c>
      <c r="I14" s="34">
        <v>301</v>
      </c>
      <c r="J14" s="35">
        <v>0</v>
      </c>
      <c r="K14" s="36">
        <v>0</v>
      </c>
      <c r="L14" s="37" t="s">
        <v>39</v>
      </c>
      <c r="M14" s="45" t="s">
        <v>56</v>
      </c>
      <c r="N14" s="45" t="s">
        <v>32</v>
      </c>
      <c r="P14" s="5" t="b">
        <f t="shared" si="0"/>
        <v>1</v>
      </c>
      <c r="Q14" s="5" t="b">
        <f t="shared" si="1"/>
        <v>1</v>
      </c>
      <c r="R14" s="5" t="b">
        <f t="shared" si="2"/>
        <v>1</v>
      </c>
      <c r="S14" s="5" t="b">
        <f t="shared" si="3"/>
        <v>1</v>
      </c>
    </row>
    <row r="15" spans="1:26" ht="20.100000000000001" customHeight="1" x14ac:dyDescent="0.25">
      <c r="A15" s="29" t="s">
        <v>57</v>
      </c>
      <c r="B15" s="30" t="s">
        <v>39</v>
      </c>
      <c r="C15" s="31">
        <v>35.97</v>
      </c>
      <c r="D15" s="32">
        <f t="shared" si="4"/>
        <v>5.99</v>
      </c>
      <c r="E15" s="31">
        <v>5.99</v>
      </c>
      <c r="F15" s="32">
        <f t="shared" si="5"/>
        <v>29.979999999999997</v>
      </c>
      <c r="G15" s="33">
        <v>45</v>
      </c>
      <c r="H15" s="34">
        <v>450</v>
      </c>
      <c r="I15" s="34">
        <v>301</v>
      </c>
      <c r="J15" s="35">
        <v>0</v>
      </c>
      <c r="K15" s="36">
        <v>0</v>
      </c>
      <c r="L15" s="37" t="s">
        <v>39</v>
      </c>
      <c r="M15" s="45" t="s">
        <v>58</v>
      </c>
      <c r="N15" s="45" t="s">
        <v>59</v>
      </c>
      <c r="P15" s="5" t="b">
        <f t="shared" si="0"/>
        <v>1</v>
      </c>
      <c r="Q15" s="5" t="b">
        <f t="shared" si="1"/>
        <v>1</v>
      </c>
      <c r="R15" s="5" t="b">
        <f t="shared" si="2"/>
        <v>1</v>
      </c>
      <c r="S15" s="5" t="b">
        <f t="shared" si="3"/>
        <v>1</v>
      </c>
    </row>
    <row r="16" spans="1:26" ht="20.100000000000001" customHeight="1" x14ac:dyDescent="0.25">
      <c r="A16" s="29" t="s">
        <v>60</v>
      </c>
      <c r="B16" s="30" t="s">
        <v>31</v>
      </c>
      <c r="C16" s="31">
        <v>63.84</v>
      </c>
      <c r="D16" s="32" t="str">
        <f t="shared" si="4"/>
        <v/>
      </c>
      <c r="E16" s="31"/>
      <c r="F16" s="32">
        <f t="shared" si="5"/>
        <v>63.84</v>
      </c>
      <c r="G16" s="33">
        <v>45</v>
      </c>
      <c r="H16" s="34">
        <v>450</v>
      </c>
      <c r="I16" s="34">
        <v>352</v>
      </c>
      <c r="J16" s="35">
        <v>0</v>
      </c>
      <c r="K16" s="36">
        <v>0</v>
      </c>
      <c r="L16" s="37" t="s">
        <v>39</v>
      </c>
      <c r="M16" s="45" t="s">
        <v>61</v>
      </c>
      <c r="N16" s="45" t="s">
        <v>62</v>
      </c>
      <c r="P16" s="5" t="b">
        <f t="shared" si="0"/>
        <v>1</v>
      </c>
      <c r="Q16" s="5" t="b">
        <f t="shared" si="1"/>
        <v>1</v>
      </c>
      <c r="R16" s="5" t="b">
        <f t="shared" si="2"/>
        <v>1</v>
      </c>
      <c r="S16" s="5" t="b">
        <f t="shared" si="3"/>
        <v>1</v>
      </c>
    </row>
    <row r="17" spans="1:19" ht="20.100000000000001" customHeight="1" x14ac:dyDescent="0.25">
      <c r="A17" s="29" t="s">
        <v>63</v>
      </c>
      <c r="B17" s="30" t="s">
        <v>39</v>
      </c>
      <c r="C17" s="31">
        <v>196.65</v>
      </c>
      <c r="D17" s="32">
        <f t="shared" si="4"/>
        <v>32.770000000000003</v>
      </c>
      <c r="E17" s="31">
        <v>32.770000000000003</v>
      </c>
      <c r="F17" s="32">
        <f t="shared" si="5"/>
        <v>163.88</v>
      </c>
      <c r="G17" s="33">
        <v>45</v>
      </c>
      <c r="H17" s="34">
        <v>450</v>
      </c>
      <c r="I17" s="34">
        <v>430</v>
      </c>
      <c r="J17" s="35">
        <v>0</v>
      </c>
      <c r="K17" s="36">
        <v>0</v>
      </c>
      <c r="L17" s="37" t="s">
        <v>39</v>
      </c>
      <c r="M17" s="45" t="s">
        <v>64</v>
      </c>
      <c r="N17" s="45" t="s">
        <v>65</v>
      </c>
      <c r="P17" s="5" t="b">
        <f t="shared" si="0"/>
        <v>1</v>
      </c>
      <c r="Q17" s="5" t="b">
        <f t="shared" si="1"/>
        <v>1</v>
      </c>
      <c r="R17" s="5" t="b">
        <f t="shared" si="2"/>
        <v>1</v>
      </c>
      <c r="S17" s="5" t="b">
        <f t="shared" si="3"/>
        <v>1</v>
      </c>
    </row>
    <row r="18" spans="1:19" ht="20.100000000000001" customHeight="1" x14ac:dyDescent="0.25">
      <c r="A18" s="29" t="s">
        <v>66</v>
      </c>
      <c r="B18" s="30" t="s">
        <v>31</v>
      </c>
      <c r="C18" s="31">
        <v>160.38</v>
      </c>
      <c r="D18" s="32" t="str">
        <f t="shared" si="4"/>
        <v/>
      </c>
      <c r="E18" s="31"/>
      <c r="F18" s="32">
        <f t="shared" si="5"/>
        <v>160.38</v>
      </c>
      <c r="G18" s="33">
        <v>45</v>
      </c>
      <c r="H18" s="34">
        <v>450</v>
      </c>
      <c r="I18" s="34">
        <v>430</v>
      </c>
      <c r="J18" s="35">
        <v>0</v>
      </c>
      <c r="K18" s="36">
        <v>0</v>
      </c>
      <c r="L18" s="37" t="s">
        <v>39</v>
      </c>
      <c r="M18" s="45" t="s">
        <v>67</v>
      </c>
      <c r="N18" s="45" t="s">
        <v>68</v>
      </c>
      <c r="P18" s="5" t="b">
        <f t="shared" si="0"/>
        <v>1</v>
      </c>
      <c r="Q18" s="5" t="b">
        <f t="shared" si="1"/>
        <v>1</v>
      </c>
      <c r="R18" s="5" t="b">
        <f t="shared" si="2"/>
        <v>1</v>
      </c>
      <c r="S18" s="5" t="b">
        <f t="shared" si="3"/>
        <v>1</v>
      </c>
    </row>
    <row r="19" spans="1:19" ht="20.100000000000001" customHeight="1" x14ac:dyDescent="0.25">
      <c r="A19" s="29" t="s">
        <v>69</v>
      </c>
      <c r="B19" s="30" t="s">
        <v>33</v>
      </c>
      <c r="C19" s="31">
        <v>36.36</v>
      </c>
      <c r="D19" s="32" t="str">
        <f t="shared" si="4"/>
        <v/>
      </c>
      <c r="E19" s="31"/>
      <c r="F19" s="32">
        <f t="shared" si="5"/>
        <v>36.36</v>
      </c>
      <c r="G19" s="33">
        <v>45</v>
      </c>
      <c r="H19" s="34">
        <v>210</v>
      </c>
      <c r="I19" s="34">
        <v>390</v>
      </c>
      <c r="J19" s="35">
        <v>0</v>
      </c>
      <c r="K19" s="36">
        <v>0</v>
      </c>
      <c r="L19" s="37" t="s">
        <v>39</v>
      </c>
      <c r="M19" s="45" t="s">
        <v>70</v>
      </c>
      <c r="N19" s="45" t="s">
        <v>32</v>
      </c>
      <c r="P19" s="5" t="b">
        <f t="shared" si="0"/>
        <v>1</v>
      </c>
      <c r="Q19" s="5" t="b">
        <f t="shared" si="1"/>
        <v>1</v>
      </c>
      <c r="R19" s="5" t="b">
        <f t="shared" si="2"/>
        <v>1</v>
      </c>
      <c r="S19" s="5" t="b">
        <f t="shared" si="3"/>
        <v>1</v>
      </c>
    </row>
    <row r="20" spans="1:19" ht="20.100000000000001" customHeight="1" x14ac:dyDescent="0.25">
      <c r="A20" s="29" t="s">
        <v>71</v>
      </c>
      <c r="B20" s="30" t="s">
        <v>33</v>
      </c>
      <c r="C20" s="31">
        <v>103</v>
      </c>
      <c r="D20" s="32" t="str">
        <f t="shared" si="4"/>
        <v/>
      </c>
      <c r="E20" s="31"/>
      <c r="F20" s="32">
        <f t="shared" si="5"/>
        <v>103</v>
      </c>
      <c r="G20" s="33">
        <v>52</v>
      </c>
      <c r="H20" s="34">
        <v>527</v>
      </c>
      <c r="I20" s="34">
        <v>230</v>
      </c>
      <c r="J20" s="35">
        <v>7055</v>
      </c>
      <c r="K20" s="36">
        <v>0</v>
      </c>
      <c r="L20" s="37" t="s">
        <v>39</v>
      </c>
      <c r="M20" s="45" t="s">
        <v>72</v>
      </c>
      <c r="N20" s="45" t="s">
        <v>73</v>
      </c>
      <c r="P20" s="5" t="b">
        <f t="shared" si="0"/>
        <v>1</v>
      </c>
      <c r="Q20" s="5" t="b">
        <f t="shared" si="1"/>
        <v>1</v>
      </c>
      <c r="R20" s="5" t="b">
        <f t="shared" si="2"/>
        <v>1</v>
      </c>
      <c r="S20" s="5" t="b">
        <f t="shared" si="3"/>
        <v>1</v>
      </c>
    </row>
    <row r="21" spans="1:19" ht="20.100000000000001" customHeight="1" x14ac:dyDescent="0.25">
      <c r="A21" s="29" t="s">
        <v>71</v>
      </c>
      <c r="B21" s="30" t="s">
        <v>33</v>
      </c>
      <c r="C21" s="31">
        <v>103</v>
      </c>
      <c r="D21" s="32" t="str">
        <f t="shared" si="4"/>
        <v/>
      </c>
      <c r="E21" s="31"/>
      <c r="F21" s="32">
        <f t="shared" si="5"/>
        <v>103</v>
      </c>
      <c r="G21" s="33">
        <v>52</v>
      </c>
      <c r="H21" s="34">
        <v>527</v>
      </c>
      <c r="I21" s="34">
        <v>230</v>
      </c>
      <c r="J21" s="35">
        <v>7056</v>
      </c>
      <c r="K21" s="36">
        <v>0</v>
      </c>
      <c r="L21" s="37" t="s">
        <v>39</v>
      </c>
      <c r="M21" s="45" t="s">
        <v>72</v>
      </c>
      <c r="N21" s="45" t="s">
        <v>73</v>
      </c>
      <c r="P21" s="5" t="b">
        <f t="shared" si="0"/>
        <v>1</v>
      </c>
      <c r="Q21" s="5" t="b">
        <f t="shared" si="1"/>
        <v>1</v>
      </c>
      <c r="R21" s="5" t="b">
        <f t="shared" si="2"/>
        <v>1</v>
      </c>
      <c r="S21" s="5" t="b">
        <f t="shared" si="3"/>
        <v>1</v>
      </c>
    </row>
    <row r="22" spans="1:19" ht="20.100000000000001" customHeight="1" x14ac:dyDescent="0.25">
      <c r="A22" s="29" t="s">
        <v>74</v>
      </c>
      <c r="B22" s="30" t="s">
        <v>39</v>
      </c>
      <c r="C22" s="31">
        <v>43.82</v>
      </c>
      <c r="D22" s="32">
        <f t="shared" si="4"/>
        <v>7.3</v>
      </c>
      <c r="E22" s="31"/>
      <c r="F22" s="32">
        <f t="shared" si="5"/>
        <v>36.520000000000003</v>
      </c>
      <c r="G22" s="33">
        <v>76</v>
      </c>
      <c r="H22" s="34">
        <v>561</v>
      </c>
      <c r="I22" s="34">
        <v>399</v>
      </c>
      <c r="J22" s="35">
        <v>0</v>
      </c>
      <c r="K22" s="36">
        <v>0</v>
      </c>
      <c r="L22" s="37" t="s">
        <v>39</v>
      </c>
      <c r="M22" s="45" t="s">
        <v>75</v>
      </c>
      <c r="N22" s="45" t="s">
        <v>76</v>
      </c>
      <c r="P22" s="5" t="b">
        <f t="shared" si="0"/>
        <v>1</v>
      </c>
      <c r="Q22" s="5" t="b">
        <f t="shared" si="1"/>
        <v>1</v>
      </c>
      <c r="R22" s="5" t="b">
        <f t="shared" si="2"/>
        <v>1</v>
      </c>
      <c r="S22" s="5" t="b">
        <f t="shared" si="3"/>
        <v>1</v>
      </c>
    </row>
    <row r="23" spans="1:19" ht="20.100000000000001" customHeight="1" x14ac:dyDescent="0.25">
      <c r="A23" s="29"/>
      <c r="B23" s="30"/>
      <c r="C23" s="31"/>
      <c r="D23" s="32" t="str">
        <f t="shared" si="4"/>
        <v/>
      </c>
      <c r="E23" s="31"/>
      <c r="F23" s="32" t="str">
        <f t="shared" si="5"/>
        <v/>
      </c>
      <c r="G23" s="33"/>
      <c r="H23" s="34"/>
      <c r="I23" s="34"/>
      <c r="J23" s="35"/>
      <c r="K23" s="36">
        <v>0</v>
      </c>
      <c r="L23" s="37" t="s">
        <v>39</v>
      </c>
      <c r="M23" s="45"/>
      <c r="N23" s="45"/>
      <c r="P23" s="5" t="b">
        <f t="shared" si="0"/>
        <v>1</v>
      </c>
      <c r="Q23" s="5" t="b">
        <f t="shared" si="1"/>
        <v>1</v>
      </c>
      <c r="R23" s="5" t="b">
        <f t="shared" si="2"/>
        <v>1</v>
      </c>
      <c r="S23" s="5" t="b">
        <f t="shared" si="3"/>
        <v>1</v>
      </c>
    </row>
    <row r="24" spans="1:19" ht="20.100000000000001" customHeight="1" x14ac:dyDescent="0.25">
      <c r="A24" s="29"/>
      <c r="B24" s="30"/>
      <c r="C24" s="31"/>
      <c r="D24" s="32" t="str">
        <f t="shared" si="4"/>
        <v/>
      </c>
      <c r="E24" s="31"/>
      <c r="F24" s="32" t="str">
        <f t="shared" si="5"/>
        <v/>
      </c>
      <c r="G24" s="33"/>
      <c r="H24" s="34"/>
      <c r="I24" s="34"/>
      <c r="J24" s="35"/>
      <c r="K24" s="36">
        <v>0</v>
      </c>
      <c r="L24" s="37" t="s">
        <v>39</v>
      </c>
      <c r="M24" s="45"/>
      <c r="N24" s="45"/>
      <c r="P24" s="5" t="b">
        <f t="shared" si="0"/>
        <v>1</v>
      </c>
      <c r="Q24" s="5" t="b">
        <f t="shared" si="1"/>
        <v>1</v>
      </c>
      <c r="R24" s="5" t="b">
        <f t="shared" si="2"/>
        <v>1</v>
      </c>
      <c r="S24" s="5" t="b">
        <f t="shared" si="3"/>
        <v>1</v>
      </c>
    </row>
    <row r="25" spans="1:19" ht="20.100000000000001" customHeight="1" x14ac:dyDescent="0.25">
      <c r="A25" s="29"/>
      <c r="B25" s="30"/>
      <c r="C25" s="31"/>
      <c r="D25" s="32" t="str">
        <f t="shared" si="4"/>
        <v/>
      </c>
      <c r="E25" s="31"/>
      <c r="F25" s="32" t="str">
        <f t="shared" si="5"/>
        <v/>
      </c>
      <c r="G25" s="33"/>
      <c r="H25" s="34"/>
      <c r="I25" s="34"/>
      <c r="J25" s="35"/>
      <c r="K25" s="36">
        <v>0</v>
      </c>
      <c r="L25" s="37" t="s">
        <v>39</v>
      </c>
      <c r="M25" s="45"/>
      <c r="N25" s="45"/>
      <c r="P25" s="5" t="b">
        <f t="shared" si="0"/>
        <v>1</v>
      </c>
      <c r="Q25" s="5" t="b">
        <f t="shared" si="1"/>
        <v>1</v>
      </c>
      <c r="R25" s="5" t="b">
        <f t="shared" si="2"/>
        <v>1</v>
      </c>
      <c r="S25" s="5" t="b">
        <f t="shared" si="3"/>
        <v>1</v>
      </c>
    </row>
    <row r="26" spans="1:19" ht="20.100000000000001" customHeight="1" x14ac:dyDescent="0.25">
      <c r="A26" s="29"/>
      <c r="B26" s="30"/>
      <c r="C26" s="31"/>
      <c r="D26" s="32" t="str">
        <f t="shared" si="4"/>
        <v/>
      </c>
      <c r="E26" s="31"/>
      <c r="F26" s="32" t="str">
        <f t="shared" si="5"/>
        <v/>
      </c>
      <c r="G26" s="33"/>
      <c r="H26" s="34"/>
      <c r="I26" s="34"/>
      <c r="J26" s="35"/>
      <c r="K26" s="36">
        <v>0</v>
      </c>
      <c r="L26" s="37" t="s">
        <v>39</v>
      </c>
      <c r="M26" s="45"/>
      <c r="N26" s="45"/>
      <c r="P26" s="5" t="b">
        <f t="shared" si="0"/>
        <v>1</v>
      </c>
      <c r="Q26" s="5" t="b">
        <f t="shared" si="1"/>
        <v>1</v>
      </c>
      <c r="R26" s="5" t="b">
        <f t="shared" si="2"/>
        <v>1</v>
      </c>
      <c r="S26" s="5" t="b">
        <f t="shared" si="3"/>
        <v>1</v>
      </c>
    </row>
    <row r="27" spans="1:19" ht="20.100000000000001" customHeight="1" x14ac:dyDescent="0.25">
      <c r="A27" s="29"/>
      <c r="B27" s="30"/>
      <c r="C27" s="31"/>
      <c r="D27" s="32" t="str">
        <f t="shared" si="4"/>
        <v/>
      </c>
      <c r="E27" s="31"/>
      <c r="F27" s="32" t="str">
        <f t="shared" si="5"/>
        <v/>
      </c>
      <c r="G27" s="33"/>
      <c r="H27" s="34"/>
      <c r="I27" s="34"/>
      <c r="J27" s="35"/>
      <c r="K27" s="36">
        <v>0</v>
      </c>
      <c r="L27" s="37" t="s">
        <v>39</v>
      </c>
      <c r="M27" s="45"/>
      <c r="N27" s="45"/>
      <c r="P27" s="5" t="b">
        <f t="shared" si="0"/>
        <v>1</v>
      </c>
      <c r="Q27" s="5" t="b">
        <f t="shared" si="1"/>
        <v>1</v>
      </c>
      <c r="R27" s="5" t="b">
        <f t="shared" si="2"/>
        <v>1</v>
      </c>
      <c r="S27" s="5" t="b">
        <f t="shared" si="3"/>
        <v>1</v>
      </c>
    </row>
    <row r="28" spans="1:19" ht="20.100000000000001" customHeight="1" x14ac:dyDescent="0.25">
      <c r="A28" s="29"/>
      <c r="B28" s="30"/>
      <c r="C28" s="31"/>
      <c r="D28" s="32" t="str">
        <f t="shared" si="4"/>
        <v/>
      </c>
      <c r="E28" s="31"/>
      <c r="F28" s="32" t="str">
        <f t="shared" si="5"/>
        <v/>
      </c>
      <c r="G28" s="33"/>
      <c r="H28" s="34"/>
      <c r="I28" s="34"/>
      <c r="J28" s="35"/>
      <c r="K28" s="36">
        <v>0</v>
      </c>
      <c r="L28" s="37" t="s">
        <v>39</v>
      </c>
      <c r="M28" s="45"/>
      <c r="N28" s="45"/>
      <c r="P28" s="5" t="b">
        <f t="shared" si="0"/>
        <v>1</v>
      </c>
      <c r="Q28" s="5" t="b">
        <f t="shared" si="1"/>
        <v>1</v>
      </c>
      <c r="R28" s="5" t="b">
        <f t="shared" si="2"/>
        <v>1</v>
      </c>
      <c r="S28" s="5" t="b">
        <f t="shared" si="3"/>
        <v>1</v>
      </c>
    </row>
    <row r="29" spans="1:19" ht="20.100000000000001" customHeight="1" x14ac:dyDescent="0.25">
      <c r="A29" s="29"/>
      <c r="B29" s="30"/>
      <c r="C29" s="31"/>
      <c r="D29" s="32" t="str">
        <f t="shared" si="4"/>
        <v/>
      </c>
      <c r="E29" s="31"/>
      <c r="F29" s="32" t="str">
        <f t="shared" si="5"/>
        <v/>
      </c>
      <c r="G29" s="33"/>
      <c r="H29" s="34"/>
      <c r="I29" s="34"/>
      <c r="J29" s="35"/>
      <c r="K29" s="36">
        <v>0</v>
      </c>
      <c r="L29" s="37" t="s">
        <v>39</v>
      </c>
      <c r="M29" s="45"/>
      <c r="N29" s="45"/>
      <c r="P29" s="5" t="b">
        <f t="shared" si="0"/>
        <v>1</v>
      </c>
      <c r="Q29" s="5" t="b">
        <f t="shared" si="1"/>
        <v>1</v>
      </c>
      <c r="R29" s="5" t="b">
        <f t="shared" si="2"/>
        <v>1</v>
      </c>
      <c r="S29" s="5" t="b">
        <f t="shared" si="3"/>
        <v>1</v>
      </c>
    </row>
    <row r="30" spans="1:19" ht="20.100000000000001" customHeight="1" x14ac:dyDescent="0.25">
      <c r="A30" s="29"/>
      <c r="B30" s="30"/>
      <c r="C30" s="31"/>
      <c r="D30" s="32" t="str">
        <f t="shared" si="4"/>
        <v/>
      </c>
      <c r="E30" s="31"/>
      <c r="F30" s="32" t="str">
        <f t="shared" si="5"/>
        <v/>
      </c>
      <c r="G30" s="33"/>
      <c r="H30" s="34"/>
      <c r="I30" s="34"/>
      <c r="J30" s="35"/>
      <c r="K30" s="36">
        <v>0</v>
      </c>
      <c r="L30" s="37" t="s">
        <v>39</v>
      </c>
      <c r="M30" s="45"/>
      <c r="N30" s="45"/>
      <c r="P30" s="5" t="b">
        <f t="shared" si="0"/>
        <v>1</v>
      </c>
      <c r="Q30" s="5" t="b">
        <f t="shared" si="1"/>
        <v>1</v>
      </c>
      <c r="R30" s="5" t="b">
        <f t="shared" si="2"/>
        <v>1</v>
      </c>
      <c r="S30" s="5" t="b">
        <f t="shared" si="3"/>
        <v>1</v>
      </c>
    </row>
    <row r="31" spans="1:19" ht="20.100000000000001" customHeight="1" thickBot="1" x14ac:dyDescent="0.3">
      <c r="A31" s="29"/>
      <c r="B31" s="30"/>
      <c r="C31" s="31"/>
      <c r="D31" s="38" t="str">
        <f t="shared" si="4"/>
        <v/>
      </c>
      <c r="E31" s="31"/>
      <c r="F31" s="38" t="str">
        <f t="shared" si="5"/>
        <v/>
      </c>
      <c r="G31" s="33"/>
      <c r="H31" s="34"/>
      <c r="I31" s="34"/>
      <c r="J31" s="35"/>
      <c r="K31" s="36">
        <v>0</v>
      </c>
      <c r="L31" s="37" t="s">
        <v>39</v>
      </c>
      <c r="M31" s="45"/>
      <c r="N31" s="45"/>
      <c r="P31" s="5" t="b">
        <f t="shared" si="0"/>
        <v>1</v>
      </c>
      <c r="Q31" s="5" t="b">
        <f t="shared" si="1"/>
        <v>1</v>
      </c>
      <c r="R31" s="5" t="b">
        <f t="shared" si="2"/>
        <v>1</v>
      </c>
      <c r="S31" s="5" t="b">
        <f t="shared" si="3"/>
        <v>1</v>
      </c>
    </row>
    <row r="32" spans="1:19" ht="20.100000000000001" customHeight="1" thickBot="1" x14ac:dyDescent="0.25">
      <c r="A32" s="288" t="s">
        <v>34</v>
      </c>
      <c r="B32" s="289"/>
      <c r="C32" s="39">
        <f>SUM(C12:C31)</f>
        <v>906.94</v>
      </c>
      <c r="D32" s="39">
        <f>SUM(D12:D31)</f>
        <v>47.79</v>
      </c>
      <c r="E32" s="39"/>
      <c r="F32" s="39">
        <f>SUM(F12:F31)</f>
        <v>859.15</v>
      </c>
      <c r="G32" s="39"/>
      <c r="H32" s="39"/>
      <c r="I32" s="39"/>
      <c r="J32" s="39"/>
      <c r="K32" s="39"/>
      <c r="L32" s="40"/>
      <c r="M32" s="46"/>
      <c r="N32" s="47"/>
    </row>
    <row r="34" spans="2:3" x14ac:dyDescent="0.2">
      <c r="B34" s="282" t="s">
        <v>35</v>
      </c>
      <c r="C34" s="284"/>
    </row>
    <row r="35" spans="2:3" x14ac:dyDescent="0.2">
      <c r="B35" s="41" t="s">
        <v>36</v>
      </c>
      <c r="C35" s="42" t="s">
        <v>37</v>
      </c>
    </row>
    <row r="36" spans="2:3" x14ac:dyDescent="0.2">
      <c r="B36" s="41" t="s">
        <v>31</v>
      </c>
      <c r="C36" s="42" t="s">
        <v>38</v>
      </c>
    </row>
    <row r="37" spans="2:3" x14ac:dyDescent="0.2">
      <c r="B37" s="41" t="s">
        <v>39</v>
      </c>
      <c r="C37" s="42" t="s">
        <v>40</v>
      </c>
    </row>
    <row r="38" spans="2:3" x14ac:dyDescent="0.2">
      <c r="B38" s="43" t="s">
        <v>33</v>
      </c>
      <c r="C38" s="44" t="s">
        <v>41</v>
      </c>
    </row>
  </sheetData>
  <sheetProtection sheet="1" objects="1" scenarios="1"/>
  <mergeCells count="6">
    <mergeCell ref="G8:L8"/>
    <mergeCell ref="G9:L9"/>
    <mergeCell ref="A32:B32"/>
    <mergeCell ref="B34:C34"/>
    <mergeCell ref="B1:E1"/>
    <mergeCell ref="B3:E3"/>
  </mergeCells>
  <phoneticPr fontId="5" type="noConversion"/>
  <conditionalFormatting sqref="L12:L31">
    <cfRule type="expression" priority="1" stopIfTrue="1">
      <formula>AND(SUM($P12:$T12)&gt;0,NOT(ISBLANK(L12)))</formula>
    </cfRule>
    <cfRule type="expression" dxfId="50" priority="2" stopIfTrue="1">
      <formula>SUM($P12:$T12)&gt;0</formula>
    </cfRule>
  </conditionalFormatting>
  <conditionalFormatting sqref="E5 C12:C31 C5 B1:E1 B3:E3">
    <cfRule type="expression" dxfId="49" priority="3" stopIfTrue="1">
      <formula>ISBLANK(B1)</formula>
    </cfRule>
  </conditionalFormatting>
  <conditionalFormatting sqref="M12:N31">
    <cfRule type="expression" dxfId="48" priority="4" stopIfTrue="1">
      <formula>AND(NOT(ISBLANK($C12)),ISBLANK(M12))</formula>
    </cfRule>
  </conditionalFormatting>
  <conditionalFormatting sqref="B12:B31">
    <cfRule type="expression" dxfId="47" priority="5" stopIfTrue="1">
      <formula>AND(NOT(ISBLANK(C12)),ISBLANK(B12))</formula>
    </cfRule>
  </conditionalFormatting>
  <conditionalFormatting sqref="A12:A31">
    <cfRule type="expression" dxfId="46" priority="6" stopIfTrue="1">
      <formula>AND(NOT(ISBLANK(C12)),ISBLANK(A12))</formula>
    </cfRule>
  </conditionalFormatting>
  <conditionalFormatting sqref="G12:G31">
    <cfRule type="expression" dxfId="45" priority="7" stopIfTrue="1">
      <formula>AND(ISBLANK(G12),NOT(ISBLANK(C12)))</formula>
    </cfRule>
  </conditionalFormatting>
  <conditionalFormatting sqref="H12:I31">
    <cfRule type="expression" dxfId="44" priority="8" stopIfTrue="1">
      <formula>AND(ISBLANK(H12),NOT(ISBLANK($C12)))</formula>
    </cfRule>
  </conditionalFormatting>
  <conditionalFormatting sqref="J12:J31">
    <cfRule type="expression" dxfId="43" priority="9" stopIfTrue="1">
      <formula>AND(ISBLANK(J12),NOT(ISBLANK(C12)))</formula>
    </cfRule>
  </conditionalFormatting>
  <conditionalFormatting sqref="E12:E31">
    <cfRule type="expression" dxfId="42" priority="10" stopIfTrue="1">
      <formula>AND(NOT(ISBLANK(C12)),ISBLANK(E12),B12="S")</formula>
    </cfRule>
  </conditionalFormatting>
  <dataValidations count="5">
    <dataValidation type="list" allowBlank="1" showInputMessage="1" showErrorMessage="1" sqref="B1:E1">
      <formula1>"BARCLAYCARD,CORPORATE CARD"</formula1>
    </dataValidation>
    <dataValidation type="date" allowBlank="1" showInputMessage="1" showErrorMessage="1" sqref="E5">
      <formula1>C5+1</formula1>
      <formula2>NOW()</formula2>
    </dataValidation>
    <dataValidation type="date" allowBlank="1" showInputMessage="1" showErrorMessage="1" sqref="C5">
      <formula1>NOW()-120</formula1>
      <formula2>NOW()</formula2>
    </dataValidation>
    <dataValidation type="custom" allowBlank="1" showInputMessage="1" showErrorMessage="1" sqref="G12:J31">
      <formula1>P12=TRUE</formula1>
    </dataValidation>
    <dataValidation type="list" allowBlank="1" showInputMessage="1" showErrorMessage="1" sqref="B12:B31">
      <formula1>$B$35:$B$38</formula1>
    </dataValidation>
  </dataValidations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>
      <selection activeCell="I39" sqref="C31:I39"/>
    </sheetView>
  </sheetViews>
  <sheetFormatPr defaultRowHeight="12.75" x14ac:dyDescent="0.2"/>
  <sheetData>
    <row r="1" spans="1:8" x14ac:dyDescent="0.2">
      <c r="A1" s="80" t="s">
        <v>6</v>
      </c>
      <c r="B1" s="17" t="s">
        <v>7</v>
      </c>
      <c r="C1" s="17" t="s">
        <v>8</v>
      </c>
      <c r="D1" s="17" t="s">
        <v>7</v>
      </c>
      <c r="E1" s="17" t="s">
        <v>9</v>
      </c>
      <c r="F1" s="17" t="s">
        <v>10</v>
      </c>
      <c r="G1" s="69" t="s">
        <v>77</v>
      </c>
      <c r="H1" s="70" t="s">
        <v>78</v>
      </c>
    </row>
    <row r="2" spans="1:8" x14ac:dyDescent="0.2">
      <c r="A2" s="57" t="s">
        <v>79</v>
      </c>
      <c r="B2" s="30" t="s">
        <v>31</v>
      </c>
      <c r="C2" s="31">
        <v>104.2</v>
      </c>
      <c r="D2" s="31">
        <v>0</v>
      </c>
      <c r="E2" s="31"/>
      <c r="F2" s="31">
        <f t="shared" ref="F2:F13" si="0">C2-D2</f>
        <v>104.2</v>
      </c>
      <c r="G2" s="64">
        <v>110</v>
      </c>
      <c r="H2" s="55">
        <v>8052</v>
      </c>
    </row>
    <row r="3" spans="1:8" x14ac:dyDescent="0.2">
      <c r="A3" s="57" t="s">
        <v>80</v>
      </c>
      <c r="B3" s="30" t="s">
        <v>31</v>
      </c>
      <c r="C3" s="31">
        <v>16.399999999999999</v>
      </c>
      <c r="D3" s="31">
        <v>0</v>
      </c>
      <c r="E3" s="31"/>
      <c r="F3" s="31">
        <f t="shared" si="0"/>
        <v>16.399999999999999</v>
      </c>
      <c r="G3" s="64">
        <v>110</v>
      </c>
      <c r="H3" s="55">
        <v>8052</v>
      </c>
    </row>
    <row r="4" spans="1:8" x14ac:dyDescent="0.2">
      <c r="A4" s="57" t="s">
        <v>81</v>
      </c>
      <c r="B4" s="30" t="s">
        <v>82</v>
      </c>
      <c r="C4" s="31">
        <v>194.16</v>
      </c>
      <c r="D4" s="31">
        <v>0</v>
      </c>
      <c r="E4" s="31"/>
      <c r="F4" s="31">
        <f t="shared" si="0"/>
        <v>194.16</v>
      </c>
      <c r="G4" s="64">
        <v>115</v>
      </c>
      <c r="H4" s="55">
        <v>4014</v>
      </c>
    </row>
    <row r="5" spans="1:8" x14ac:dyDescent="0.2">
      <c r="A5" s="57" t="s">
        <v>83</v>
      </c>
      <c r="B5" s="30" t="s">
        <v>39</v>
      </c>
      <c r="C5" s="72">
        <v>11.95</v>
      </c>
      <c r="D5" s="31">
        <f t="shared" ref="D5:D11" si="1">IF(B5="S",IF(ISBLANK(E5),ROUND(C5*0.2/1.2,2),E5),"")</f>
        <v>1.99</v>
      </c>
      <c r="E5" s="31"/>
      <c r="F5" s="31">
        <f t="shared" si="0"/>
        <v>9.9599999999999991</v>
      </c>
      <c r="G5" s="64">
        <v>110</v>
      </c>
      <c r="H5" s="55">
        <v>4400</v>
      </c>
    </row>
    <row r="6" spans="1:8" x14ac:dyDescent="0.2">
      <c r="A6" s="57" t="s">
        <v>83</v>
      </c>
      <c r="B6" s="30" t="s">
        <v>39</v>
      </c>
      <c r="C6" s="72">
        <v>12</v>
      </c>
      <c r="D6" s="31">
        <f t="shared" si="1"/>
        <v>2</v>
      </c>
      <c r="E6" s="31"/>
      <c r="F6" s="31">
        <f t="shared" si="0"/>
        <v>10</v>
      </c>
      <c r="G6" s="64">
        <v>110</v>
      </c>
      <c r="H6" s="55">
        <v>4400</v>
      </c>
    </row>
    <row r="7" spans="1:8" x14ac:dyDescent="0.2">
      <c r="A7" s="57" t="s">
        <v>80</v>
      </c>
      <c r="B7" s="30" t="s">
        <v>39</v>
      </c>
      <c r="C7" s="72">
        <v>53.97</v>
      </c>
      <c r="D7" s="31">
        <f t="shared" si="1"/>
        <v>9</v>
      </c>
      <c r="E7" s="31"/>
      <c r="F7" s="31">
        <f t="shared" si="0"/>
        <v>44.97</v>
      </c>
      <c r="G7" s="64">
        <v>110</v>
      </c>
      <c r="H7" s="55">
        <v>4400</v>
      </c>
    </row>
    <row r="8" spans="1:8" x14ac:dyDescent="0.2">
      <c r="A8" s="57" t="s">
        <v>81</v>
      </c>
      <c r="B8" s="30" t="s">
        <v>84</v>
      </c>
      <c r="C8" s="72">
        <v>144.25</v>
      </c>
      <c r="D8" s="31">
        <f t="shared" si="1"/>
        <v>24.04</v>
      </c>
      <c r="E8" s="31"/>
      <c r="F8" s="31">
        <f t="shared" si="0"/>
        <v>120.21000000000001</v>
      </c>
      <c r="G8" s="64">
        <v>115</v>
      </c>
      <c r="H8" s="55">
        <v>4014</v>
      </c>
    </row>
    <row r="9" spans="1:8" x14ac:dyDescent="0.2">
      <c r="A9" s="57" t="s">
        <v>85</v>
      </c>
      <c r="B9" s="30" t="s">
        <v>84</v>
      </c>
      <c r="C9" s="72">
        <v>59.99</v>
      </c>
      <c r="D9" s="31">
        <f t="shared" si="1"/>
        <v>10</v>
      </c>
      <c r="E9" s="31"/>
      <c r="F9" s="31">
        <f t="shared" si="0"/>
        <v>49.99</v>
      </c>
      <c r="G9" s="64">
        <v>110</v>
      </c>
      <c r="H9" s="55">
        <v>4400</v>
      </c>
    </row>
    <row r="10" spans="1:8" x14ac:dyDescent="0.2">
      <c r="A10" s="57" t="s">
        <v>86</v>
      </c>
      <c r="B10" s="30" t="s">
        <v>84</v>
      </c>
      <c r="C10" s="72">
        <v>194.4</v>
      </c>
      <c r="D10" s="31">
        <f t="shared" si="1"/>
        <v>32.4</v>
      </c>
      <c r="E10" s="31"/>
      <c r="F10" s="60">
        <f t="shared" si="0"/>
        <v>162</v>
      </c>
      <c r="G10" s="64">
        <v>110</v>
      </c>
      <c r="H10" s="55">
        <v>4400</v>
      </c>
    </row>
    <row r="11" spans="1:8" x14ac:dyDescent="0.2">
      <c r="A11" s="57" t="s">
        <v>87</v>
      </c>
      <c r="B11" s="30" t="s">
        <v>84</v>
      </c>
      <c r="C11" s="72">
        <v>3.1</v>
      </c>
      <c r="D11" s="32">
        <f t="shared" si="1"/>
        <v>0.52</v>
      </c>
      <c r="E11" s="31"/>
      <c r="F11" s="60">
        <f t="shared" si="0"/>
        <v>2.58</v>
      </c>
      <c r="G11" s="64">
        <v>115</v>
      </c>
      <c r="H11" s="55">
        <v>4014</v>
      </c>
    </row>
    <row r="12" spans="1:8" x14ac:dyDescent="0.2">
      <c r="A12" s="57" t="s">
        <v>87</v>
      </c>
      <c r="B12" s="30" t="s">
        <v>88</v>
      </c>
      <c r="C12" s="31">
        <v>13.2</v>
      </c>
      <c r="D12" s="31">
        <v>0</v>
      </c>
      <c r="E12" s="31"/>
      <c r="F12" s="60">
        <f t="shared" si="0"/>
        <v>13.2</v>
      </c>
      <c r="G12" s="64">
        <v>115</v>
      </c>
      <c r="H12" s="55">
        <v>4014</v>
      </c>
    </row>
    <row r="13" spans="1:8" x14ac:dyDescent="0.2">
      <c r="A13" s="57" t="s">
        <v>87</v>
      </c>
      <c r="B13" s="30" t="s">
        <v>88</v>
      </c>
      <c r="C13" s="31">
        <v>24.75</v>
      </c>
      <c r="D13" s="32">
        <v>0</v>
      </c>
      <c r="E13" s="58"/>
      <c r="F13" s="60">
        <f t="shared" si="0"/>
        <v>24.75</v>
      </c>
      <c r="G13" s="64">
        <v>115</v>
      </c>
      <c r="H13" s="55">
        <v>4014</v>
      </c>
    </row>
    <row r="19" spans="2:7" x14ac:dyDescent="0.2">
      <c r="D19" t="s">
        <v>89</v>
      </c>
      <c r="E19" t="s">
        <v>90</v>
      </c>
      <c r="G19" t="s">
        <v>91</v>
      </c>
    </row>
    <row r="20" spans="2:7" x14ac:dyDescent="0.2">
      <c r="C20" t="s">
        <v>92</v>
      </c>
      <c r="D20" s="71">
        <f>SUM(C5:C11)</f>
        <v>479.66000000000008</v>
      </c>
      <c r="E20" s="71">
        <f>SUM(D5:D11)</f>
        <v>79.95</v>
      </c>
      <c r="F20" s="71"/>
      <c r="G20" s="71">
        <f t="shared" ref="G20" si="2">SUM(F5:F11)</f>
        <v>399.71</v>
      </c>
    </row>
    <row r="23" spans="2:7" x14ac:dyDescent="0.2">
      <c r="B23">
        <v>110</v>
      </c>
      <c r="C23">
        <v>4400</v>
      </c>
      <c r="D23" s="71">
        <f>SUM(C5:C7)</f>
        <v>77.92</v>
      </c>
      <c r="E23" s="71">
        <f t="shared" ref="E23:G23" si="3">SUM(D5:D7)</f>
        <v>12.99</v>
      </c>
      <c r="F23" s="71"/>
      <c r="G23" s="71">
        <f t="shared" si="3"/>
        <v>64.930000000000007</v>
      </c>
    </row>
    <row r="24" spans="2:7" x14ac:dyDescent="0.2">
      <c r="B24">
        <v>110</v>
      </c>
      <c r="C24">
        <v>4400</v>
      </c>
      <c r="D24" s="71">
        <f>SUM(C9:C10)</f>
        <v>254.39000000000001</v>
      </c>
      <c r="E24" s="71">
        <f t="shared" ref="E24:G24" si="4">SUM(D9:D10)</f>
        <v>42.4</v>
      </c>
      <c r="F24" s="71">
        <f t="shared" si="4"/>
        <v>0</v>
      </c>
      <c r="G24" s="71">
        <f t="shared" si="4"/>
        <v>211.99</v>
      </c>
    </row>
    <row r="25" spans="2:7" x14ac:dyDescent="0.2">
      <c r="B25">
        <v>115</v>
      </c>
      <c r="C25">
        <v>4014</v>
      </c>
      <c r="D25" s="71">
        <f>SUM(C8)</f>
        <v>144.25</v>
      </c>
      <c r="E25" s="71">
        <f>SUM(D8)</f>
        <v>24.04</v>
      </c>
      <c r="F25" s="71"/>
      <c r="G25" s="71">
        <f>SUM(F8)</f>
        <v>120.21000000000001</v>
      </c>
    </row>
    <row r="26" spans="2:7" x14ac:dyDescent="0.2">
      <c r="B26">
        <v>115</v>
      </c>
      <c r="C26">
        <v>4014</v>
      </c>
      <c r="D26" s="71">
        <f>SUM(C11)</f>
        <v>3.1</v>
      </c>
      <c r="E26" s="71">
        <f t="shared" ref="E26:G26" si="5">SUM(D11)</f>
        <v>0.52</v>
      </c>
      <c r="F26" s="71">
        <f t="shared" si="5"/>
        <v>0</v>
      </c>
      <c r="G26" s="71">
        <f t="shared" si="5"/>
        <v>2.58</v>
      </c>
    </row>
    <row r="31" spans="2:7" x14ac:dyDescent="0.2">
      <c r="C31" t="s">
        <v>93</v>
      </c>
    </row>
    <row r="32" spans="2:7" x14ac:dyDescent="0.2">
      <c r="B32">
        <v>110</v>
      </c>
      <c r="C32">
        <v>8052</v>
      </c>
      <c r="D32" s="71">
        <f>SUM(C2:C3)</f>
        <v>120.6</v>
      </c>
      <c r="E32" s="71">
        <f t="shared" ref="E32:G32" si="6">SUM(D2:D3)</f>
        <v>0</v>
      </c>
      <c r="F32" s="71">
        <f t="shared" si="6"/>
        <v>0</v>
      </c>
      <c r="G32" s="71">
        <f t="shared" si="6"/>
        <v>120.6</v>
      </c>
    </row>
    <row r="33" spans="2:7" x14ac:dyDescent="0.2">
      <c r="B33">
        <v>115</v>
      </c>
      <c r="C33">
        <v>4014</v>
      </c>
      <c r="D33" s="71">
        <f>SUM(C4)</f>
        <v>194.16</v>
      </c>
      <c r="E33" s="71">
        <f t="shared" ref="E33:G33" si="7">SUM(D4)</f>
        <v>0</v>
      </c>
      <c r="F33" s="71">
        <f t="shared" si="7"/>
        <v>0</v>
      </c>
      <c r="G33" s="71">
        <f t="shared" si="7"/>
        <v>194.16</v>
      </c>
    </row>
    <row r="36" spans="2:7" x14ac:dyDescent="0.2">
      <c r="C36" t="s">
        <v>94</v>
      </c>
    </row>
    <row r="37" spans="2:7" x14ac:dyDescent="0.2">
      <c r="B37">
        <v>115</v>
      </c>
      <c r="C37">
        <v>4014</v>
      </c>
      <c r="D37" s="71">
        <f>SUM(C12:C13)</f>
        <v>37.950000000000003</v>
      </c>
      <c r="E37" s="71">
        <f t="shared" ref="E37:G37" si="8">SUM(D12:D13)</f>
        <v>0</v>
      </c>
      <c r="F37" s="71">
        <f t="shared" si="8"/>
        <v>0</v>
      </c>
      <c r="G37" s="71">
        <f t="shared" si="8"/>
        <v>37.950000000000003</v>
      </c>
    </row>
  </sheetData>
  <sortState ref="A2:H13">
    <sortCondition ref="B2:B13"/>
  </sortState>
  <conditionalFormatting sqref="C2:C13">
    <cfRule type="expression" dxfId="41" priority="8" stopIfTrue="1">
      <formula>ISBLANK(C2)</formula>
    </cfRule>
  </conditionalFormatting>
  <conditionalFormatting sqref="B2 B6:B13">
    <cfRule type="expression" dxfId="40" priority="9" stopIfTrue="1">
      <formula>AND(NOT(ISBLANK(C2)),ISBLANK(B2))</formula>
    </cfRule>
  </conditionalFormatting>
  <conditionalFormatting sqref="A2 A7:A13">
    <cfRule type="expression" dxfId="39" priority="10" stopIfTrue="1">
      <formula>AND(NOT(ISBLANK(C2)),ISBLANK(A2))</formula>
    </cfRule>
  </conditionalFormatting>
  <conditionalFormatting sqref="E2:E12">
    <cfRule type="expression" dxfId="38" priority="11" stopIfTrue="1">
      <formula>AND(NOT(ISBLANK(C2)),ISBLANK(E2),B2="S")</formula>
    </cfRule>
  </conditionalFormatting>
  <conditionalFormatting sqref="E13">
    <cfRule type="expression" dxfId="37" priority="12" stopIfTrue="1">
      <formula>AND(NOT(ISBLANK(C14)),ISBLANK(E13),B14="S")</formula>
    </cfRule>
  </conditionalFormatting>
  <conditionalFormatting sqref="B3:B4">
    <cfRule type="expression" dxfId="36" priority="6" stopIfTrue="1">
      <formula>AND(NOT(ISBLANK(C3)),ISBLANK(B3))</formula>
    </cfRule>
  </conditionalFormatting>
  <conditionalFormatting sqref="A3:A4">
    <cfRule type="expression" dxfId="35" priority="7" stopIfTrue="1">
      <formula>AND(NOT(ISBLANK(C3)),ISBLANK(A3))</formula>
    </cfRule>
  </conditionalFormatting>
  <conditionalFormatting sqref="D2:D11">
    <cfRule type="expression" dxfId="34" priority="5" stopIfTrue="1">
      <formula>AND(NOT(ISBLANK(B2)),ISBLANK(D2),A2="S")</formula>
    </cfRule>
  </conditionalFormatting>
  <conditionalFormatting sqref="A6">
    <cfRule type="expression" dxfId="33" priority="4" stopIfTrue="1">
      <formula>AND(NOT(ISBLANK(C6)),ISBLANK(A6))</formula>
    </cfRule>
  </conditionalFormatting>
  <conditionalFormatting sqref="F2:F9">
    <cfRule type="expression" dxfId="32" priority="3" stopIfTrue="1">
      <formula>ISBLANK(F2)</formula>
    </cfRule>
  </conditionalFormatting>
  <conditionalFormatting sqref="B5">
    <cfRule type="expression" dxfId="31" priority="1" stopIfTrue="1">
      <formula>AND(NOT(ISBLANK(C5)),ISBLANK(B5))</formula>
    </cfRule>
  </conditionalFormatting>
  <conditionalFormatting sqref="A5">
    <cfRule type="expression" dxfId="30" priority="2" stopIfTrue="1">
      <formula>AND(NOT(ISBLANK(C5)),ISBLANK(A5))</formula>
    </cfRule>
  </conditionalFormatting>
  <dataValidations count="1">
    <dataValidation type="list" allowBlank="1" showInputMessage="1" showErrorMessage="1" sqref="B2:B13">
      <formula1>$B$42:$B$45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70"/>
  <sheetViews>
    <sheetView zoomScale="90" workbookViewId="0">
      <selection activeCell="A5" sqref="A5:E5"/>
    </sheetView>
  </sheetViews>
  <sheetFormatPr defaultColWidth="9.140625" defaultRowHeight="12.75" outlineLevelCol="1" x14ac:dyDescent="0.2"/>
  <cols>
    <col min="1" max="1" width="11.85546875" style="5" bestFit="1" customWidth="1"/>
    <col min="2" max="2" width="10.42578125" style="5" customWidth="1"/>
    <col min="3" max="6" width="15.7109375" style="5" customWidth="1"/>
    <col min="7" max="7" width="8.42578125" style="5" customWidth="1"/>
    <col min="8" max="8" width="9" style="5" customWidth="1"/>
    <col min="9" max="9" width="11.7109375" style="5" bestFit="1" customWidth="1"/>
    <col min="10" max="10" width="3" style="5" customWidth="1"/>
    <col min="11" max="11" width="29.7109375" style="5" customWidth="1"/>
    <col min="12" max="12" width="50.7109375" style="5" customWidth="1"/>
    <col min="13" max="14" width="27.42578125" style="5" customWidth="1"/>
    <col min="15" max="15" width="9.140625" style="5"/>
    <col min="16" max="19" width="0" style="5" hidden="1" customWidth="1" outlineLevel="1"/>
    <col min="20" max="20" width="9.140625" style="5" collapsed="1"/>
    <col min="21" max="16384" width="9.140625" style="5"/>
  </cols>
  <sheetData>
    <row r="1" spans="1:26" ht="36.75" customHeight="1" x14ac:dyDescent="0.2">
      <c r="A1" s="2" t="s">
        <v>0</v>
      </c>
      <c r="B1" s="279" t="s">
        <v>1</v>
      </c>
      <c r="C1" s="280"/>
      <c r="D1" s="280"/>
      <c r="E1" s="281"/>
      <c r="F1" s="1"/>
      <c r="G1" s="1"/>
      <c r="H1" s="1"/>
      <c r="I1" s="1"/>
      <c r="J1" s="1"/>
      <c r="K1" s="1"/>
      <c r="L1" s="3"/>
      <c r="M1" s="3"/>
      <c r="N1" s="4"/>
    </row>
    <row r="2" spans="1:26" x14ac:dyDescent="0.2">
      <c r="A2" s="6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8"/>
    </row>
    <row r="3" spans="1:26" ht="36.75" customHeight="1" x14ac:dyDescent="0.2">
      <c r="A3" s="9" t="s">
        <v>2</v>
      </c>
      <c r="B3" s="279" t="s">
        <v>200</v>
      </c>
      <c r="C3" s="280"/>
      <c r="D3" s="280"/>
      <c r="E3" s="281"/>
      <c r="F3" s="10"/>
      <c r="G3" s="10"/>
      <c r="H3" s="10"/>
      <c r="I3" s="10"/>
      <c r="J3" s="10"/>
      <c r="K3" s="10"/>
      <c r="L3" s="7"/>
      <c r="M3" s="7"/>
      <c r="N3" s="8"/>
    </row>
    <row r="4" spans="1:26" x14ac:dyDescent="0.2">
      <c r="A4" s="6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</row>
    <row r="5" spans="1:26" ht="36" customHeight="1" x14ac:dyDescent="0.2">
      <c r="A5" s="11" t="s">
        <v>3</v>
      </c>
      <c r="B5" s="12" t="s">
        <v>4</v>
      </c>
      <c r="C5" s="101">
        <v>44420</v>
      </c>
      <c r="D5" s="12" t="s">
        <v>5</v>
      </c>
      <c r="E5" s="102">
        <v>44450</v>
      </c>
      <c r="F5" s="13"/>
      <c r="G5" s="14"/>
      <c r="H5" s="15"/>
      <c r="I5" s="15"/>
      <c r="J5" s="15"/>
      <c r="K5" s="15"/>
      <c r="L5" s="7"/>
      <c r="M5" s="7"/>
      <c r="N5" s="8"/>
    </row>
    <row r="6" spans="1:26" x14ac:dyDescent="0.2">
      <c r="A6" s="6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</row>
    <row r="7" spans="1:26" x14ac:dyDescent="0.2">
      <c r="A7" s="6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</row>
    <row r="8" spans="1:26" x14ac:dyDescent="0.2">
      <c r="A8" s="81" t="s">
        <v>6</v>
      </c>
      <c r="B8" s="17" t="s">
        <v>7</v>
      </c>
      <c r="C8" s="17" t="s">
        <v>8</v>
      </c>
      <c r="D8" s="17" t="s">
        <v>7</v>
      </c>
      <c r="E8" s="17" t="s">
        <v>9</v>
      </c>
      <c r="F8" s="17" t="s">
        <v>10</v>
      </c>
      <c r="G8" s="282" t="s">
        <v>11</v>
      </c>
      <c r="H8" s="283"/>
      <c r="I8" s="283"/>
      <c r="J8" s="284"/>
      <c r="K8" s="81" t="s">
        <v>12</v>
      </c>
      <c r="L8" s="17" t="s">
        <v>13</v>
      </c>
      <c r="M8" s="18" t="s">
        <v>14</v>
      </c>
      <c r="N8" s="18" t="s">
        <v>15</v>
      </c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x14ac:dyDescent="0.2">
      <c r="A9" s="49" t="s">
        <v>16</v>
      </c>
      <c r="B9" s="21" t="s">
        <v>17</v>
      </c>
      <c r="C9" s="21" t="s">
        <v>18</v>
      </c>
      <c r="D9" s="21" t="s">
        <v>18</v>
      </c>
      <c r="E9" s="21" t="s">
        <v>19</v>
      </c>
      <c r="F9" s="21" t="s">
        <v>18</v>
      </c>
      <c r="G9" s="285"/>
      <c r="H9" s="286"/>
      <c r="I9" s="286"/>
      <c r="J9" s="287"/>
      <c r="K9" s="49" t="s">
        <v>20</v>
      </c>
      <c r="L9" s="21" t="s">
        <v>21</v>
      </c>
      <c r="M9" s="52"/>
      <c r="N9" s="54" t="s">
        <v>22</v>
      </c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 x14ac:dyDescent="0.2">
      <c r="A10" s="50" t="s">
        <v>23</v>
      </c>
      <c r="B10" s="25" t="s">
        <v>24</v>
      </c>
      <c r="C10" s="25" t="s">
        <v>25</v>
      </c>
      <c r="D10" s="25" t="s">
        <v>25</v>
      </c>
      <c r="E10" s="25" t="s">
        <v>25</v>
      </c>
      <c r="F10" s="25" t="s">
        <v>25</v>
      </c>
      <c r="G10" s="82" t="s">
        <v>26</v>
      </c>
      <c r="H10" s="82" t="s">
        <v>27</v>
      </c>
      <c r="I10" s="82" t="s">
        <v>28</v>
      </c>
      <c r="J10" s="82"/>
      <c r="K10" s="51" t="s">
        <v>29</v>
      </c>
      <c r="L10" s="27"/>
      <c r="M10" s="43"/>
      <c r="N10" s="28"/>
    </row>
    <row r="11" spans="1:26" ht="0.75" customHeight="1" x14ac:dyDescent="0.2">
      <c r="A11" s="24"/>
      <c r="B11" s="25"/>
      <c r="C11" s="25"/>
      <c r="D11" s="25"/>
      <c r="E11" s="25"/>
      <c r="F11" s="25"/>
      <c r="G11" s="82"/>
      <c r="H11" s="82"/>
      <c r="I11" s="82"/>
      <c r="J11" s="82"/>
      <c r="K11" s="82"/>
      <c r="L11" s="27"/>
      <c r="M11" s="43"/>
      <c r="N11" s="43"/>
    </row>
    <row r="12" spans="1:26" ht="0.75" customHeight="1" x14ac:dyDescent="0.2">
      <c r="A12" s="24"/>
      <c r="B12" s="25"/>
      <c r="C12" s="25"/>
      <c r="D12" s="25"/>
      <c r="E12" s="25"/>
      <c r="F12" s="25"/>
      <c r="G12" s="82"/>
      <c r="H12" s="82"/>
      <c r="I12" s="82"/>
      <c r="J12" s="82"/>
      <c r="K12" s="82"/>
      <c r="L12" s="27"/>
      <c r="M12" s="43"/>
      <c r="N12" s="43"/>
    </row>
    <row r="13" spans="1:26" ht="0.75" customHeight="1" x14ac:dyDescent="0.2">
      <c r="A13" s="24"/>
      <c r="B13" s="25"/>
      <c r="C13" s="25"/>
      <c r="D13" s="25"/>
      <c r="E13" s="25"/>
      <c r="F13" s="25"/>
      <c r="G13" s="82"/>
      <c r="H13" s="82"/>
      <c r="I13" s="82"/>
      <c r="J13" s="82"/>
      <c r="K13" s="82"/>
      <c r="L13" s="27"/>
      <c r="M13" s="43"/>
      <c r="N13" s="43"/>
    </row>
    <row r="14" spans="1:26" ht="20.100000000000001" customHeight="1" x14ac:dyDescent="0.25">
      <c r="A14" s="74" t="s">
        <v>108</v>
      </c>
      <c r="B14" s="75" t="s">
        <v>39</v>
      </c>
      <c r="C14" s="83">
        <v>2.25</v>
      </c>
      <c r="D14" s="32">
        <v>0</v>
      </c>
      <c r="E14" s="31"/>
      <c r="F14" s="84">
        <v>2.25</v>
      </c>
      <c r="G14" s="55">
        <v>376</v>
      </c>
      <c r="H14" s="55">
        <v>4020</v>
      </c>
      <c r="I14" s="55" t="s">
        <v>109</v>
      </c>
      <c r="J14" s="85"/>
      <c r="K14" s="85" t="s">
        <v>110</v>
      </c>
      <c r="L14" s="86" t="s">
        <v>111</v>
      </c>
      <c r="M14" s="87" t="s">
        <v>112</v>
      </c>
      <c r="N14" s="87" t="s">
        <v>113</v>
      </c>
      <c r="P14" s="5" t="b">
        <f>OR(G14&lt;100,LEN(G14)=2)</f>
        <v>0</v>
      </c>
      <c r="Q14" s="5" t="b">
        <f>OR(H14&lt;1000,LEN(H14)=3)</f>
        <v>0</v>
      </c>
      <c r="R14" s="5" t="b">
        <f>IF(I14&lt;1000,TRUE)</f>
        <v>0</v>
      </c>
      <c r="S14" s="5" t="e">
        <f>OR(#REF!&lt;100000,LEN(#REF!)=5)</f>
        <v>#REF!</v>
      </c>
    </row>
    <row r="15" spans="1:26" ht="20.100000000000001" customHeight="1" x14ac:dyDescent="0.25">
      <c r="A15" s="74" t="s">
        <v>108</v>
      </c>
      <c r="B15" s="75" t="s">
        <v>39</v>
      </c>
      <c r="C15" s="83">
        <v>16.46</v>
      </c>
      <c r="D15" s="32"/>
      <c r="E15" s="31"/>
      <c r="F15" s="84">
        <v>16.46</v>
      </c>
      <c r="G15" s="55">
        <v>376</v>
      </c>
      <c r="H15" s="55">
        <v>4020</v>
      </c>
      <c r="I15" s="55" t="s">
        <v>109</v>
      </c>
      <c r="J15" s="85"/>
      <c r="K15" s="85" t="s">
        <v>110</v>
      </c>
      <c r="L15" s="86" t="s">
        <v>114</v>
      </c>
      <c r="M15" s="87" t="s">
        <v>115</v>
      </c>
      <c r="N15" s="87" t="s">
        <v>113</v>
      </c>
    </row>
    <row r="16" spans="1:26" ht="20.100000000000001" customHeight="1" x14ac:dyDescent="0.25">
      <c r="A16" s="74" t="s">
        <v>108</v>
      </c>
      <c r="B16" s="75" t="s">
        <v>39</v>
      </c>
      <c r="C16" s="83">
        <v>7.5</v>
      </c>
      <c r="D16" s="32"/>
      <c r="E16" s="31"/>
      <c r="F16" s="84">
        <v>7.5</v>
      </c>
      <c r="G16" s="55">
        <v>376</v>
      </c>
      <c r="H16" s="55">
        <v>4020</v>
      </c>
      <c r="I16" s="55" t="s">
        <v>109</v>
      </c>
      <c r="J16" s="85"/>
      <c r="K16" s="85" t="s">
        <v>110</v>
      </c>
      <c r="L16" s="86" t="s">
        <v>116</v>
      </c>
      <c r="M16" s="87" t="s">
        <v>117</v>
      </c>
      <c r="N16" s="87" t="s">
        <v>118</v>
      </c>
    </row>
    <row r="17" spans="1:14" ht="20.100000000000001" customHeight="1" x14ac:dyDescent="0.25">
      <c r="A17" s="74" t="s">
        <v>108</v>
      </c>
      <c r="B17" s="75" t="s">
        <v>39</v>
      </c>
      <c r="C17" s="83">
        <v>11</v>
      </c>
      <c r="D17" s="32">
        <v>1.83</v>
      </c>
      <c r="E17" s="31"/>
      <c r="F17" s="84">
        <v>9.17</v>
      </c>
      <c r="G17" s="55">
        <v>376</v>
      </c>
      <c r="H17" s="55">
        <v>4020</v>
      </c>
      <c r="I17" s="55" t="s">
        <v>109</v>
      </c>
      <c r="J17" s="85"/>
      <c r="K17" s="85" t="s">
        <v>110</v>
      </c>
      <c r="L17" s="86" t="s">
        <v>119</v>
      </c>
      <c r="M17" s="87" t="s">
        <v>120</v>
      </c>
      <c r="N17" s="87" t="s">
        <v>121</v>
      </c>
    </row>
    <row r="18" spans="1:14" ht="20.100000000000001" customHeight="1" x14ac:dyDescent="0.25">
      <c r="A18" s="74" t="s">
        <v>122</v>
      </c>
      <c r="B18" s="75" t="s">
        <v>39</v>
      </c>
      <c r="C18" s="83">
        <v>640</v>
      </c>
      <c r="D18" s="32">
        <v>106.67</v>
      </c>
      <c r="E18" s="31"/>
      <c r="F18" s="31">
        <v>533.33000000000004</v>
      </c>
      <c r="G18" s="55">
        <v>373</v>
      </c>
      <c r="H18" s="55">
        <v>4020</v>
      </c>
      <c r="I18" s="55" t="s">
        <v>123</v>
      </c>
      <c r="J18" s="85"/>
      <c r="K18" s="85" t="s">
        <v>124</v>
      </c>
      <c r="L18" s="86" t="s">
        <v>125</v>
      </c>
      <c r="M18" s="87" t="s">
        <v>126</v>
      </c>
      <c r="N18" s="87" t="s">
        <v>125</v>
      </c>
    </row>
    <row r="19" spans="1:14" ht="20.100000000000001" customHeight="1" x14ac:dyDescent="0.25">
      <c r="A19" s="74" t="s">
        <v>122</v>
      </c>
      <c r="B19" s="75" t="s">
        <v>33</v>
      </c>
      <c r="C19" s="83">
        <v>20.46</v>
      </c>
      <c r="D19" s="32"/>
      <c r="E19" s="31"/>
      <c r="F19" s="84">
        <v>20.46</v>
      </c>
      <c r="G19" s="55">
        <v>376</v>
      </c>
      <c r="H19" s="55">
        <v>4020</v>
      </c>
      <c r="I19" s="55" t="s">
        <v>109</v>
      </c>
      <c r="J19" s="85"/>
      <c r="K19" s="85" t="s">
        <v>110</v>
      </c>
      <c r="L19" s="86" t="s">
        <v>114</v>
      </c>
      <c r="M19" s="87" t="s">
        <v>127</v>
      </c>
      <c r="N19" s="87" t="s">
        <v>113</v>
      </c>
    </row>
    <row r="20" spans="1:14" ht="20.100000000000001" customHeight="1" x14ac:dyDescent="0.25">
      <c r="A20" s="74" t="s">
        <v>128</v>
      </c>
      <c r="B20" s="75" t="s">
        <v>31</v>
      </c>
      <c r="C20" s="83">
        <v>8.9600000000000009</v>
      </c>
      <c r="D20" s="32"/>
      <c r="E20" s="31"/>
      <c r="F20" s="84">
        <v>8.9600000000000009</v>
      </c>
      <c r="G20" s="55">
        <v>376</v>
      </c>
      <c r="H20" s="55">
        <v>4020</v>
      </c>
      <c r="I20" s="55" t="s">
        <v>109</v>
      </c>
      <c r="J20" s="85"/>
      <c r="K20" s="85" t="s">
        <v>110</v>
      </c>
      <c r="L20" s="86" t="s">
        <v>129</v>
      </c>
      <c r="M20" s="87" t="s">
        <v>130</v>
      </c>
      <c r="N20" s="87" t="s">
        <v>121</v>
      </c>
    </row>
    <row r="21" spans="1:14" ht="20.100000000000001" customHeight="1" x14ac:dyDescent="0.25">
      <c r="A21" s="74" t="s">
        <v>128</v>
      </c>
      <c r="B21" s="75" t="s">
        <v>39</v>
      </c>
      <c r="C21" s="83">
        <v>20</v>
      </c>
      <c r="D21" s="32">
        <v>3.33</v>
      </c>
      <c r="E21" s="31"/>
      <c r="F21" s="84">
        <v>16.670000000000002</v>
      </c>
      <c r="G21" s="55">
        <v>376</v>
      </c>
      <c r="H21" s="55">
        <v>4020</v>
      </c>
      <c r="I21" s="55" t="s">
        <v>109</v>
      </c>
      <c r="J21" s="85"/>
      <c r="K21" s="85" t="s">
        <v>110</v>
      </c>
      <c r="L21" s="86" t="s">
        <v>129</v>
      </c>
      <c r="M21" s="87" t="s">
        <v>131</v>
      </c>
      <c r="N21" s="87" t="s">
        <v>121</v>
      </c>
    </row>
    <row r="22" spans="1:14" ht="20.100000000000001" customHeight="1" x14ac:dyDescent="0.25">
      <c r="A22" s="74" t="s">
        <v>128</v>
      </c>
      <c r="B22" s="75" t="s">
        <v>39</v>
      </c>
      <c r="C22" s="83">
        <v>5</v>
      </c>
      <c r="D22" s="32">
        <v>0.83</v>
      </c>
      <c r="E22" s="31"/>
      <c r="F22" s="31">
        <v>4.17</v>
      </c>
      <c r="G22" s="55">
        <v>376</v>
      </c>
      <c r="H22" s="55">
        <v>4020</v>
      </c>
      <c r="I22" s="55" t="s">
        <v>109</v>
      </c>
      <c r="J22" s="85"/>
      <c r="K22" s="85" t="s">
        <v>110</v>
      </c>
      <c r="L22" s="86" t="s">
        <v>129</v>
      </c>
      <c r="M22" s="87" t="s">
        <v>132</v>
      </c>
      <c r="N22" s="87" t="s">
        <v>121</v>
      </c>
    </row>
    <row r="23" spans="1:14" ht="20.100000000000001" customHeight="1" x14ac:dyDescent="0.25">
      <c r="A23" s="74" t="s">
        <v>133</v>
      </c>
      <c r="B23" s="75" t="s">
        <v>39</v>
      </c>
      <c r="C23" s="83">
        <v>28.45</v>
      </c>
      <c r="D23" s="32">
        <v>5.49</v>
      </c>
      <c r="E23" s="31"/>
      <c r="F23" s="84"/>
      <c r="G23" s="55">
        <v>376</v>
      </c>
      <c r="H23" s="55">
        <v>4020</v>
      </c>
      <c r="I23" s="55" t="s">
        <v>109</v>
      </c>
      <c r="J23" s="85"/>
      <c r="K23" s="85" t="s">
        <v>110</v>
      </c>
      <c r="L23" s="86" t="s">
        <v>134</v>
      </c>
      <c r="M23" s="87" t="s">
        <v>135</v>
      </c>
      <c r="N23" s="87" t="s">
        <v>134</v>
      </c>
    </row>
    <row r="24" spans="1:14" ht="20.100000000000001" customHeight="1" x14ac:dyDescent="0.25">
      <c r="A24" s="74" t="s">
        <v>136</v>
      </c>
      <c r="B24" s="75" t="s">
        <v>33</v>
      </c>
      <c r="C24" s="83">
        <v>3.75</v>
      </c>
      <c r="D24" s="32"/>
      <c r="E24" s="31"/>
      <c r="F24" s="84">
        <v>3.75</v>
      </c>
      <c r="G24" s="55">
        <v>376</v>
      </c>
      <c r="H24" s="55">
        <v>4020</v>
      </c>
      <c r="I24" s="55" t="s">
        <v>109</v>
      </c>
      <c r="J24" s="85"/>
      <c r="K24" s="85" t="s">
        <v>110</v>
      </c>
      <c r="L24" s="86" t="s">
        <v>129</v>
      </c>
      <c r="M24" s="87" t="s">
        <v>130</v>
      </c>
      <c r="N24" s="87" t="s">
        <v>121</v>
      </c>
    </row>
    <row r="25" spans="1:14" ht="20.100000000000001" customHeight="1" x14ac:dyDescent="0.25">
      <c r="A25" s="74" t="s">
        <v>136</v>
      </c>
      <c r="B25" s="75" t="s">
        <v>31</v>
      </c>
      <c r="C25" s="83">
        <v>6</v>
      </c>
      <c r="D25" s="32"/>
      <c r="E25" s="31"/>
      <c r="F25" s="84">
        <v>6</v>
      </c>
      <c r="G25" s="55">
        <v>376</v>
      </c>
      <c r="H25" s="55">
        <v>4020</v>
      </c>
      <c r="I25" s="55" t="s">
        <v>109</v>
      </c>
      <c r="J25" s="85"/>
      <c r="K25" s="85" t="s">
        <v>110</v>
      </c>
      <c r="L25" s="86" t="s">
        <v>137</v>
      </c>
      <c r="M25" s="87" t="s">
        <v>138</v>
      </c>
      <c r="N25" s="87" t="s">
        <v>139</v>
      </c>
    </row>
    <row r="26" spans="1:14" ht="20.100000000000001" customHeight="1" x14ac:dyDescent="0.25">
      <c r="A26" s="74" t="s">
        <v>136</v>
      </c>
      <c r="B26" s="75" t="s">
        <v>39</v>
      </c>
      <c r="C26" s="83">
        <v>9.01</v>
      </c>
      <c r="D26" s="32"/>
      <c r="E26" s="31"/>
      <c r="F26" s="84">
        <v>9.01</v>
      </c>
      <c r="G26" s="55">
        <v>376</v>
      </c>
      <c r="H26" s="55">
        <v>4020</v>
      </c>
      <c r="I26" s="55" t="s">
        <v>109</v>
      </c>
      <c r="J26" s="85"/>
      <c r="K26" s="85" t="s">
        <v>110</v>
      </c>
      <c r="L26" s="86" t="s">
        <v>114</v>
      </c>
      <c r="M26" s="87" t="s">
        <v>115</v>
      </c>
      <c r="N26" s="87" t="s">
        <v>113</v>
      </c>
    </row>
    <row r="27" spans="1:14" ht="20.100000000000001" customHeight="1" x14ac:dyDescent="0.25">
      <c r="A27" s="74" t="s">
        <v>140</v>
      </c>
      <c r="B27" s="75" t="s">
        <v>39</v>
      </c>
      <c r="C27" s="83">
        <v>2</v>
      </c>
      <c r="D27" s="32"/>
      <c r="E27" s="31"/>
      <c r="F27" s="84">
        <v>2</v>
      </c>
      <c r="G27" s="55">
        <v>376</v>
      </c>
      <c r="H27" s="55">
        <v>4020</v>
      </c>
      <c r="I27" s="55" t="s">
        <v>109</v>
      </c>
      <c r="J27" s="85"/>
      <c r="K27" s="85" t="s">
        <v>110</v>
      </c>
      <c r="L27" s="86" t="s">
        <v>141</v>
      </c>
      <c r="M27" s="87" t="s">
        <v>117</v>
      </c>
      <c r="N27" s="87" t="s">
        <v>141</v>
      </c>
    </row>
    <row r="28" spans="1:14" ht="20.100000000000001" customHeight="1" x14ac:dyDescent="0.25">
      <c r="A28" s="74" t="s">
        <v>140</v>
      </c>
      <c r="B28" s="75" t="s">
        <v>39</v>
      </c>
      <c r="C28" s="83">
        <v>37.979999999999997</v>
      </c>
      <c r="D28" s="32"/>
      <c r="E28" s="31"/>
      <c r="F28" s="84">
        <v>37.979999999999997</v>
      </c>
      <c r="G28" s="55">
        <v>376</v>
      </c>
      <c r="H28" s="55">
        <v>4020</v>
      </c>
      <c r="I28" s="55" t="s">
        <v>109</v>
      </c>
      <c r="J28" s="85"/>
      <c r="K28" s="85" t="s">
        <v>110</v>
      </c>
      <c r="L28" s="86" t="s">
        <v>129</v>
      </c>
      <c r="M28" s="87" t="s">
        <v>142</v>
      </c>
      <c r="N28" s="87" t="s">
        <v>121</v>
      </c>
    </row>
    <row r="29" spans="1:14" ht="20.100000000000001" customHeight="1" x14ac:dyDescent="0.25">
      <c r="A29" s="74" t="s">
        <v>143</v>
      </c>
      <c r="B29" s="75" t="s">
        <v>39</v>
      </c>
      <c r="C29" s="83">
        <v>104.97</v>
      </c>
      <c r="D29" s="32"/>
      <c r="E29" s="31"/>
      <c r="F29" s="84"/>
      <c r="G29" s="55">
        <v>376</v>
      </c>
      <c r="H29" s="55">
        <v>4020</v>
      </c>
      <c r="I29" s="55" t="s">
        <v>109</v>
      </c>
      <c r="J29" s="85"/>
      <c r="K29" s="85" t="s">
        <v>110</v>
      </c>
      <c r="L29" s="86" t="s">
        <v>134</v>
      </c>
      <c r="M29" s="87" t="s">
        <v>135</v>
      </c>
      <c r="N29" s="87" t="s">
        <v>134</v>
      </c>
    </row>
    <row r="30" spans="1:14" ht="20.100000000000001" customHeight="1" x14ac:dyDescent="0.25">
      <c r="A30" s="74" t="s">
        <v>143</v>
      </c>
      <c r="B30" s="75" t="s">
        <v>39</v>
      </c>
      <c r="C30" s="83">
        <v>13.98</v>
      </c>
      <c r="D30" s="32">
        <v>2.33</v>
      </c>
      <c r="E30" s="31"/>
      <c r="F30" s="84">
        <v>11.65</v>
      </c>
      <c r="G30" s="55">
        <v>376</v>
      </c>
      <c r="H30" s="55">
        <v>4020</v>
      </c>
      <c r="I30" s="55" t="s">
        <v>109</v>
      </c>
      <c r="J30" s="85"/>
      <c r="K30" s="85" t="s">
        <v>110</v>
      </c>
      <c r="L30" s="86" t="s">
        <v>144</v>
      </c>
      <c r="M30" s="87" t="s">
        <v>135</v>
      </c>
      <c r="N30" s="87" t="s">
        <v>121</v>
      </c>
    </row>
    <row r="31" spans="1:14" ht="20.100000000000001" customHeight="1" x14ac:dyDescent="0.25">
      <c r="A31" s="74" t="s">
        <v>145</v>
      </c>
      <c r="B31" s="75" t="s">
        <v>31</v>
      </c>
      <c r="C31" s="83">
        <v>24.24</v>
      </c>
      <c r="D31" s="32"/>
      <c r="E31" s="31"/>
      <c r="F31" s="84">
        <v>24.24</v>
      </c>
      <c r="G31" s="55">
        <v>376</v>
      </c>
      <c r="H31" s="55">
        <v>4020</v>
      </c>
      <c r="I31" s="55" t="s">
        <v>109</v>
      </c>
      <c r="J31" s="85"/>
      <c r="K31" s="85" t="s">
        <v>110</v>
      </c>
      <c r="L31" s="86" t="s">
        <v>114</v>
      </c>
      <c r="M31" s="87" t="s">
        <v>127</v>
      </c>
      <c r="N31" s="87" t="s">
        <v>113</v>
      </c>
    </row>
    <row r="32" spans="1:14" ht="20.100000000000001" customHeight="1" x14ac:dyDescent="0.25">
      <c r="A32" s="74" t="s">
        <v>145</v>
      </c>
      <c r="B32" s="75" t="s">
        <v>31</v>
      </c>
      <c r="C32" s="83">
        <v>11.18</v>
      </c>
      <c r="D32" s="32"/>
      <c r="E32" s="31"/>
      <c r="F32" s="84">
        <v>11.18</v>
      </c>
      <c r="G32" s="55">
        <v>376</v>
      </c>
      <c r="H32" s="55">
        <v>4020</v>
      </c>
      <c r="I32" s="55" t="s">
        <v>109</v>
      </c>
      <c r="J32" s="85"/>
      <c r="K32" s="85" t="s">
        <v>110</v>
      </c>
      <c r="L32" s="86" t="s">
        <v>114</v>
      </c>
      <c r="M32" s="87" t="s">
        <v>127</v>
      </c>
      <c r="N32" s="87" t="s">
        <v>113</v>
      </c>
    </row>
    <row r="33" spans="1:19" ht="20.100000000000001" customHeight="1" x14ac:dyDescent="0.25">
      <c r="A33" s="74" t="s">
        <v>146</v>
      </c>
      <c r="B33" s="75" t="s">
        <v>39</v>
      </c>
      <c r="C33" s="83">
        <v>89.98</v>
      </c>
      <c r="D33" s="32"/>
      <c r="E33" s="31"/>
      <c r="F33" s="84">
        <v>89.98</v>
      </c>
      <c r="G33" s="55">
        <v>376</v>
      </c>
      <c r="H33" s="55">
        <v>4020</v>
      </c>
      <c r="I33" s="55" t="s">
        <v>109</v>
      </c>
      <c r="J33" s="85"/>
      <c r="K33" s="85" t="s">
        <v>110</v>
      </c>
      <c r="L33" s="86" t="s">
        <v>147</v>
      </c>
      <c r="M33" s="87" t="s">
        <v>117</v>
      </c>
      <c r="N33" s="87" t="s">
        <v>147</v>
      </c>
    </row>
    <row r="34" spans="1:19" ht="20.100000000000001" customHeight="1" x14ac:dyDescent="0.25">
      <c r="A34" s="74" t="s">
        <v>146</v>
      </c>
      <c r="B34" s="75" t="s">
        <v>39</v>
      </c>
      <c r="C34" s="83">
        <v>8.5299999999999994</v>
      </c>
      <c r="D34" s="32"/>
      <c r="E34" s="31"/>
      <c r="F34" s="84">
        <v>8.5299999999999994</v>
      </c>
      <c r="G34" s="55">
        <v>376</v>
      </c>
      <c r="H34" s="55">
        <v>4020</v>
      </c>
      <c r="I34" s="55" t="s">
        <v>109</v>
      </c>
      <c r="J34" s="85"/>
      <c r="K34" s="85" t="s">
        <v>110</v>
      </c>
      <c r="L34" s="86" t="s">
        <v>148</v>
      </c>
      <c r="M34" s="87" t="s">
        <v>115</v>
      </c>
      <c r="N34" s="87" t="s">
        <v>113</v>
      </c>
    </row>
    <row r="35" spans="1:19" ht="20.100000000000001" customHeight="1" x14ac:dyDescent="0.25">
      <c r="A35" s="74" t="s">
        <v>146</v>
      </c>
      <c r="B35" s="75" t="s">
        <v>39</v>
      </c>
      <c r="C35" s="83">
        <v>5</v>
      </c>
      <c r="D35" s="32">
        <v>0.83</v>
      </c>
      <c r="E35" s="31"/>
      <c r="F35" s="84">
        <v>4.17</v>
      </c>
      <c r="G35" s="55">
        <v>376</v>
      </c>
      <c r="H35" s="55">
        <v>4020</v>
      </c>
      <c r="I35" s="55" t="s">
        <v>109</v>
      </c>
      <c r="J35" s="85"/>
      <c r="K35" s="85" t="s">
        <v>110</v>
      </c>
      <c r="L35" s="86" t="s">
        <v>129</v>
      </c>
      <c r="M35" s="87" t="s">
        <v>120</v>
      </c>
      <c r="N35" s="87" t="s">
        <v>121</v>
      </c>
    </row>
    <row r="36" spans="1:19" ht="20.100000000000001" customHeight="1" x14ac:dyDescent="0.25">
      <c r="A36" s="74" t="s">
        <v>146</v>
      </c>
      <c r="B36" s="75" t="s">
        <v>31</v>
      </c>
      <c r="C36" s="83">
        <v>3.98</v>
      </c>
      <c r="D36" s="32"/>
      <c r="E36" s="31"/>
      <c r="F36" s="84">
        <v>3.98</v>
      </c>
      <c r="G36" s="55">
        <v>376</v>
      </c>
      <c r="H36" s="55">
        <v>4020</v>
      </c>
      <c r="I36" s="55" t="s">
        <v>109</v>
      </c>
      <c r="J36" s="85"/>
      <c r="K36" s="85" t="s">
        <v>110</v>
      </c>
      <c r="L36" s="86" t="s">
        <v>149</v>
      </c>
      <c r="M36" s="87" t="s">
        <v>130</v>
      </c>
      <c r="N36" s="87" t="s">
        <v>150</v>
      </c>
    </row>
    <row r="37" spans="1:19" ht="20.100000000000001" customHeight="1" x14ac:dyDescent="0.25">
      <c r="A37" s="74" t="s">
        <v>151</v>
      </c>
      <c r="B37" s="75" t="s">
        <v>39</v>
      </c>
      <c r="C37" s="83">
        <v>10</v>
      </c>
      <c r="D37" s="32"/>
      <c r="E37" s="31"/>
      <c r="F37" s="84">
        <v>10</v>
      </c>
      <c r="G37" s="55">
        <v>376</v>
      </c>
      <c r="H37" s="55">
        <v>4020</v>
      </c>
      <c r="I37" s="55" t="s">
        <v>109</v>
      </c>
      <c r="J37" s="85"/>
      <c r="K37" s="85" t="s">
        <v>110</v>
      </c>
      <c r="L37" s="86" t="s">
        <v>152</v>
      </c>
      <c r="M37" s="87" t="s">
        <v>117</v>
      </c>
      <c r="N37" s="87" t="s">
        <v>152</v>
      </c>
    </row>
    <row r="38" spans="1:19" ht="20.100000000000001" customHeight="1" x14ac:dyDescent="0.25">
      <c r="A38" s="74" t="s">
        <v>153</v>
      </c>
      <c r="B38" s="75" t="s">
        <v>31</v>
      </c>
      <c r="C38" s="83">
        <v>5.94</v>
      </c>
      <c r="D38" s="32"/>
      <c r="E38" s="31"/>
      <c r="F38" s="84">
        <v>5.94</v>
      </c>
      <c r="G38" s="55">
        <v>376</v>
      </c>
      <c r="H38" s="55">
        <v>4020</v>
      </c>
      <c r="I38" s="55" t="s">
        <v>109</v>
      </c>
      <c r="J38" s="85"/>
      <c r="K38" s="85" t="s">
        <v>110</v>
      </c>
      <c r="L38" s="86" t="s">
        <v>154</v>
      </c>
      <c r="M38" s="87" t="s">
        <v>130</v>
      </c>
      <c r="N38" s="87" t="s">
        <v>154</v>
      </c>
    </row>
    <row r="39" spans="1:19" ht="20.100000000000001" customHeight="1" x14ac:dyDescent="0.25">
      <c r="A39" s="74" t="s">
        <v>155</v>
      </c>
      <c r="B39" s="75" t="s">
        <v>39</v>
      </c>
      <c r="C39" s="83">
        <v>22</v>
      </c>
      <c r="D39" s="32">
        <v>3.67</v>
      </c>
      <c r="E39" s="31"/>
      <c r="F39" s="84">
        <v>18.329999999999998</v>
      </c>
      <c r="G39" s="55">
        <v>376</v>
      </c>
      <c r="H39" s="55">
        <v>4020</v>
      </c>
      <c r="I39" s="55" t="s">
        <v>109</v>
      </c>
      <c r="J39" s="85"/>
      <c r="K39" s="85" t="s">
        <v>110</v>
      </c>
      <c r="L39" s="86" t="s">
        <v>156</v>
      </c>
      <c r="M39" s="87" t="s">
        <v>131</v>
      </c>
      <c r="N39" s="87" t="s">
        <v>157</v>
      </c>
    </row>
    <row r="40" spans="1:19" ht="20.100000000000001" customHeight="1" x14ac:dyDescent="0.25">
      <c r="A40" s="74" t="s">
        <v>158</v>
      </c>
      <c r="B40" s="75" t="s">
        <v>39</v>
      </c>
      <c r="C40" s="83">
        <v>10</v>
      </c>
      <c r="D40" s="32"/>
      <c r="E40" s="31"/>
      <c r="F40" s="84">
        <v>10</v>
      </c>
      <c r="G40" s="55">
        <v>376</v>
      </c>
      <c r="H40" s="55">
        <v>4020</v>
      </c>
      <c r="I40" s="55" t="s">
        <v>109</v>
      </c>
      <c r="J40" s="85"/>
      <c r="K40" s="85" t="s">
        <v>110</v>
      </c>
      <c r="L40" s="86" t="s">
        <v>159</v>
      </c>
      <c r="M40" s="87" t="s">
        <v>117</v>
      </c>
      <c r="N40" s="87" t="s">
        <v>159</v>
      </c>
    </row>
    <row r="41" spans="1:19" ht="20.100000000000001" customHeight="1" x14ac:dyDescent="0.25">
      <c r="A41" s="74" t="s">
        <v>158</v>
      </c>
      <c r="B41" s="75" t="s">
        <v>39</v>
      </c>
      <c r="C41" s="83">
        <v>14.01</v>
      </c>
      <c r="D41" s="32"/>
      <c r="E41" s="31"/>
      <c r="F41" s="84">
        <v>14.01</v>
      </c>
      <c r="G41" s="55">
        <v>376</v>
      </c>
      <c r="H41" s="55">
        <v>4020</v>
      </c>
      <c r="I41" s="55" t="s">
        <v>109</v>
      </c>
      <c r="J41" s="85"/>
      <c r="K41" s="85" t="s">
        <v>110</v>
      </c>
      <c r="L41" s="86" t="s">
        <v>113</v>
      </c>
      <c r="M41" s="87" t="s">
        <v>115</v>
      </c>
      <c r="N41" s="87" t="s">
        <v>113</v>
      </c>
    </row>
    <row r="42" spans="1:19" ht="20.100000000000001" customHeight="1" x14ac:dyDescent="0.25">
      <c r="A42" s="74" t="s">
        <v>160</v>
      </c>
      <c r="B42" s="75" t="s">
        <v>39</v>
      </c>
      <c r="C42" s="83">
        <v>46.5</v>
      </c>
      <c r="D42" s="32"/>
      <c r="E42" s="31"/>
      <c r="F42" s="84"/>
      <c r="G42" s="55">
        <v>373</v>
      </c>
      <c r="H42" s="55">
        <v>4020</v>
      </c>
      <c r="I42" s="55" t="s">
        <v>123</v>
      </c>
      <c r="J42" s="85"/>
      <c r="K42" s="85" t="s">
        <v>124</v>
      </c>
      <c r="L42" s="86" t="s">
        <v>161</v>
      </c>
      <c r="M42" s="87" t="s">
        <v>162</v>
      </c>
      <c r="N42" s="87" t="s">
        <v>163</v>
      </c>
    </row>
    <row r="43" spans="1:19" ht="20.100000000000001" customHeight="1" x14ac:dyDescent="0.25">
      <c r="A43" s="74" t="s">
        <v>160</v>
      </c>
      <c r="B43" s="75" t="s">
        <v>39</v>
      </c>
      <c r="C43" s="83">
        <v>680</v>
      </c>
      <c r="D43" s="32"/>
      <c r="E43" s="31"/>
      <c r="F43" s="84">
        <v>680</v>
      </c>
      <c r="G43" s="55">
        <v>373</v>
      </c>
      <c r="H43" s="55">
        <v>4020</v>
      </c>
      <c r="I43" s="55" t="s">
        <v>123</v>
      </c>
      <c r="J43" s="85"/>
      <c r="K43" s="85" t="s">
        <v>124</v>
      </c>
      <c r="L43" s="86" t="s">
        <v>164</v>
      </c>
      <c r="M43" s="87" t="s">
        <v>165</v>
      </c>
      <c r="N43" s="87" t="s">
        <v>166</v>
      </c>
    </row>
    <row r="44" spans="1:19" ht="20.100000000000001" customHeight="1" x14ac:dyDescent="0.25">
      <c r="A44" s="74" t="s">
        <v>167</v>
      </c>
      <c r="B44" s="30" t="s">
        <v>39</v>
      </c>
      <c r="C44" s="83">
        <v>288.94</v>
      </c>
      <c r="D44" s="32"/>
      <c r="E44" s="31"/>
      <c r="F44" s="84">
        <v>288.94</v>
      </c>
      <c r="G44" s="55">
        <v>373</v>
      </c>
      <c r="H44" s="55">
        <v>4020</v>
      </c>
      <c r="I44" s="55" t="s">
        <v>123</v>
      </c>
      <c r="J44" s="85"/>
      <c r="K44" s="85" t="s">
        <v>124</v>
      </c>
      <c r="L44" s="86" t="s">
        <v>168</v>
      </c>
      <c r="M44" s="87" t="s">
        <v>117</v>
      </c>
      <c r="N44" s="87" t="s">
        <v>168</v>
      </c>
      <c r="P44" s="5" t="b">
        <f>OR(G44&lt;100,LEN(G44)=2)</f>
        <v>0</v>
      </c>
      <c r="Q44" s="5" t="b">
        <f>OR(H44&lt;1000,LEN(H44)=3)</f>
        <v>0</v>
      </c>
      <c r="R44" s="5" t="b">
        <f>IF(I44&lt;1000,TRUE)</f>
        <v>0</v>
      </c>
      <c r="S44" s="5" t="e">
        <f>OR(#REF!&lt;100000,LEN(#REF!)=5)</f>
        <v>#REF!</v>
      </c>
    </row>
    <row r="45" spans="1:19" ht="20.100000000000001" customHeight="1" x14ac:dyDescent="0.25">
      <c r="A45" s="74" t="s">
        <v>169</v>
      </c>
      <c r="B45" s="30" t="s">
        <v>39</v>
      </c>
      <c r="C45" s="83">
        <v>285</v>
      </c>
      <c r="D45" s="32">
        <v>3.33</v>
      </c>
      <c r="E45" s="31"/>
      <c r="F45" s="84">
        <v>281.67</v>
      </c>
      <c r="G45" s="55">
        <v>373</v>
      </c>
      <c r="H45" s="55">
        <v>4020</v>
      </c>
      <c r="I45" s="55" t="s">
        <v>123</v>
      </c>
      <c r="J45" s="85"/>
      <c r="K45" s="85" t="s">
        <v>170</v>
      </c>
      <c r="L45" s="86" t="s">
        <v>168</v>
      </c>
      <c r="M45" s="87" t="s">
        <v>171</v>
      </c>
      <c r="N45" s="87" t="s">
        <v>168</v>
      </c>
    </row>
    <row r="46" spans="1:19" ht="20.100000000000001" customHeight="1" x14ac:dyDescent="0.25">
      <c r="A46" s="74" t="s">
        <v>172</v>
      </c>
      <c r="B46" s="30" t="s">
        <v>31</v>
      </c>
      <c r="C46" s="83">
        <v>20</v>
      </c>
      <c r="D46" s="32"/>
      <c r="E46" s="31"/>
      <c r="F46" s="84">
        <v>20</v>
      </c>
      <c r="G46" s="55">
        <v>373</v>
      </c>
      <c r="H46" s="55">
        <v>4020</v>
      </c>
      <c r="I46" s="55" t="s">
        <v>123</v>
      </c>
      <c r="J46" s="85"/>
      <c r="K46" s="85" t="s">
        <v>170</v>
      </c>
      <c r="L46" s="86" t="s">
        <v>173</v>
      </c>
      <c r="M46" s="87" t="s">
        <v>174</v>
      </c>
      <c r="N46" s="87" t="s">
        <v>175</v>
      </c>
    </row>
    <row r="47" spans="1:19" ht="20.100000000000001" customHeight="1" x14ac:dyDescent="0.25">
      <c r="A47" s="74" t="s">
        <v>176</v>
      </c>
      <c r="B47" s="30" t="s">
        <v>39</v>
      </c>
      <c r="C47" s="83">
        <v>17.100000000000001</v>
      </c>
      <c r="D47" s="32">
        <v>2.85</v>
      </c>
      <c r="E47" s="31"/>
      <c r="F47" s="84"/>
      <c r="G47" s="55">
        <v>373</v>
      </c>
      <c r="H47" s="55">
        <v>4020</v>
      </c>
      <c r="I47" s="55" t="s">
        <v>123</v>
      </c>
      <c r="J47" s="85"/>
      <c r="K47" s="85" t="s">
        <v>124</v>
      </c>
      <c r="L47" s="86" t="s">
        <v>177</v>
      </c>
      <c r="M47" s="87" t="s">
        <v>178</v>
      </c>
      <c r="N47" s="87" t="s">
        <v>177</v>
      </c>
    </row>
    <row r="48" spans="1:19" ht="20.100000000000001" customHeight="1" x14ac:dyDescent="0.25">
      <c r="A48" s="74" t="s">
        <v>176</v>
      </c>
      <c r="B48" s="30" t="s">
        <v>31</v>
      </c>
      <c r="C48" s="83">
        <v>7.45</v>
      </c>
      <c r="D48" s="32"/>
      <c r="E48" s="31"/>
      <c r="F48" s="84">
        <v>7.45</v>
      </c>
      <c r="G48" s="55">
        <v>373</v>
      </c>
      <c r="H48" s="55">
        <v>4020</v>
      </c>
      <c r="I48" s="55" t="s">
        <v>123</v>
      </c>
      <c r="J48" s="85"/>
      <c r="K48" s="85" t="s">
        <v>124</v>
      </c>
      <c r="L48" s="86" t="s">
        <v>111</v>
      </c>
      <c r="M48" s="87" t="s">
        <v>179</v>
      </c>
      <c r="N48" s="87" t="s">
        <v>180</v>
      </c>
    </row>
    <row r="49" spans="1:19" ht="20.100000000000001" customHeight="1" x14ac:dyDescent="0.25">
      <c r="A49" s="74" t="s">
        <v>176</v>
      </c>
      <c r="B49" s="30" t="s">
        <v>31</v>
      </c>
      <c r="C49" s="83">
        <v>6.2</v>
      </c>
      <c r="D49" s="32"/>
      <c r="E49" s="31"/>
      <c r="F49" s="84">
        <v>6.2</v>
      </c>
      <c r="G49" s="55">
        <v>373</v>
      </c>
      <c r="H49" s="55">
        <v>4020</v>
      </c>
      <c r="I49" s="55" t="s">
        <v>123</v>
      </c>
      <c r="J49" s="85"/>
      <c r="K49" s="85" t="s">
        <v>124</v>
      </c>
      <c r="L49" s="86" t="s">
        <v>181</v>
      </c>
      <c r="M49" s="87" t="s">
        <v>182</v>
      </c>
      <c r="N49" s="87" t="s">
        <v>183</v>
      </c>
    </row>
    <row r="50" spans="1:19" ht="20.100000000000001" customHeight="1" x14ac:dyDescent="0.25">
      <c r="A50" s="74" t="s">
        <v>184</v>
      </c>
      <c r="B50" s="30" t="s">
        <v>31</v>
      </c>
      <c r="C50" s="83">
        <v>29.5</v>
      </c>
      <c r="D50" s="32"/>
      <c r="E50" s="31"/>
      <c r="F50" s="84">
        <v>29.5</v>
      </c>
      <c r="G50" s="55">
        <v>373</v>
      </c>
      <c r="H50" s="55">
        <v>4020</v>
      </c>
      <c r="I50" s="55" t="s">
        <v>123</v>
      </c>
      <c r="J50" s="85"/>
      <c r="K50" s="85" t="s">
        <v>124</v>
      </c>
      <c r="L50" s="86" t="s">
        <v>161</v>
      </c>
      <c r="M50" s="87" t="s">
        <v>185</v>
      </c>
      <c r="N50" s="87" t="s">
        <v>163</v>
      </c>
    </row>
    <row r="51" spans="1:19" ht="20.100000000000001" customHeight="1" x14ac:dyDescent="0.25">
      <c r="A51" s="74" t="s">
        <v>186</v>
      </c>
      <c r="B51" s="30" t="s">
        <v>31</v>
      </c>
      <c r="C51" s="83">
        <v>88.61</v>
      </c>
      <c r="D51" s="32"/>
      <c r="E51" s="31"/>
      <c r="F51" s="84">
        <v>88.61</v>
      </c>
      <c r="G51" s="55">
        <v>376</v>
      </c>
      <c r="H51" s="55">
        <v>4020</v>
      </c>
      <c r="I51" s="55" t="s">
        <v>109</v>
      </c>
      <c r="J51" s="85"/>
      <c r="K51" s="85" t="s">
        <v>110</v>
      </c>
      <c r="L51" s="86" t="s">
        <v>114</v>
      </c>
      <c r="M51" s="87" t="s">
        <v>127</v>
      </c>
      <c r="N51" s="87" t="s">
        <v>113</v>
      </c>
    </row>
    <row r="52" spans="1:19" ht="20.100000000000001" customHeight="1" x14ac:dyDescent="0.25">
      <c r="A52" s="74" t="s">
        <v>187</v>
      </c>
      <c r="B52" s="30" t="s">
        <v>39</v>
      </c>
      <c r="C52" s="83">
        <v>85</v>
      </c>
      <c r="D52" s="32">
        <v>0</v>
      </c>
      <c r="E52" s="31">
        <v>0</v>
      </c>
      <c r="F52" s="84">
        <v>85</v>
      </c>
      <c r="G52" s="55">
        <v>373</v>
      </c>
      <c r="H52" s="55">
        <v>4020</v>
      </c>
      <c r="I52" s="55" t="s">
        <v>123</v>
      </c>
      <c r="J52" s="85"/>
      <c r="K52" s="85" t="s">
        <v>124</v>
      </c>
      <c r="L52" s="86" t="s">
        <v>188</v>
      </c>
      <c r="M52" s="87" t="s">
        <v>135</v>
      </c>
      <c r="N52" s="87" t="s">
        <v>189</v>
      </c>
      <c r="P52" s="5" t="b">
        <f>OR(G52&lt;100,LEN(G52)=2)</f>
        <v>0</v>
      </c>
      <c r="Q52" s="5" t="b">
        <f>OR(H52&lt;1000,LEN(H52)=3)</f>
        <v>0</v>
      </c>
      <c r="R52" s="5" t="b">
        <f>IF(I52&lt;1000,TRUE)</f>
        <v>0</v>
      </c>
      <c r="S52" s="5" t="e">
        <f>OR(#REF!&lt;100000,LEN(#REF!)=5)</f>
        <v>#REF!</v>
      </c>
    </row>
    <row r="53" spans="1:19" ht="20.100000000000001" customHeight="1" x14ac:dyDescent="0.25">
      <c r="A53" s="88" t="s">
        <v>190</v>
      </c>
      <c r="B53" s="89" t="s">
        <v>39</v>
      </c>
      <c r="C53" s="90">
        <v>121.57</v>
      </c>
      <c r="D53" s="91"/>
      <c r="E53" s="92"/>
      <c r="F53" s="93">
        <v>121.87</v>
      </c>
      <c r="G53" s="55">
        <v>373</v>
      </c>
      <c r="H53" s="55">
        <v>4020</v>
      </c>
      <c r="I53" s="55" t="s">
        <v>123</v>
      </c>
      <c r="J53" s="94"/>
      <c r="K53" s="94" t="s">
        <v>124</v>
      </c>
      <c r="L53" s="95" t="s">
        <v>113</v>
      </c>
      <c r="M53" s="96" t="s">
        <v>191</v>
      </c>
      <c r="N53" s="96" t="s">
        <v>192</v>
      </c>
    </row>
    <row r="54" spans="1:19" ht="20.100000000000001" customHeight="1" x14ac:dyDescent="0.25">
      <c r="A54" s="88" t="s">
        <v>155</v>
      </c>
      <c r="B54" s="89" t="s">
        <v>39</v>
      </c>
      <c r="C54" s="90">
        <v>22</v>
      </c>
      <c r="D54" s="91"/>
      <c r="E54" s="92"/>
      <c r="F54" s="93"/>
      <c r="G54" s="97">
        <v>376</v>
      </c>
      <c r="H54" s="97">
        <v>4020</v>
      </c>
      <c r="I54" s="97" t="s">
        <v>109</v>
      </c>
      <c r="J54" s="94"/>
      <c r="K54" s="94" t="s">
        <v>193</v>
      </c>
      <c r="L54" s="95" t="s">
        <v>129</v>
      </c>
      <c r="M54" s="96" t="s">
        <v>117</v>
      </c>
      <c r="N54" s="96" t="s">
        <v>194</v>
      </c>
    </row>
    <row r="55" spans="1:19" ht="20.100000000000001" customHeight="1" x14ac:dyDescent="0.25">
      <c r="A55" s="88" t="s">
        <v>176</v>
      </c>
      <c r="B55" s="89" t="s">
        <v>39</v>
      </c>
      <c r="C55" s="90">
        <v>20</v>
      </c>
      <c r="D55" s="91"/>
      <c r="E55" s="92"/>
      <c r="F55" s="93"/>
      <c r="G55" s="97">
        <v>373</v>
      </c>
      <c r="H55" s="97">
        <v>4020</v>
      </c>
      <c r="I55" s="97" t="s">
        <v>123</v>
      </c>
      <c r="J55" s="94"/>
      <c r="K55" s="94" t="s">
        <v>195</v>
      </c>
      <c r="L55" s="95" t="s">
        <v>196</v>
      </c>
      <c r="M55" s="96" t="s">
        <v>197</v>
      </c>
      <c r="N55" s="96" t="s">
        <v>196</v>
      </c>
    </row>
    <row r="56" spans="1:19" ht="20.100000000000001" customHeight="1" x14ac:dyDescent="0.25">
      <c r="A56" s="88" t="s">
        <v>108</v>
      </c>
      <c r="B56" s="89"/>
      <c r="C56" s="90">
        <v>-15</v>
      </c>
      <c r="D56" s="91"/>
      <c r="E56" s="92"/>
      <c r="F56" s="93"/>
      <c r="G56" s="97"/>
      <c r="H56" s="97"/>
      <c r="I56" s="97"/>
      <c r="J56" s="94"/>
      <c r="K56" s="94"/>
      <c r="L56" s="95" t="s">
        <v>117</v>
      </c>
      <c r="M56" s="96"/>
      <c r="N56" s="96"/>
    </row>
    <row r="57" spans="1:19" ht="20.100000000000001" customHeight="1" thickBot="1" x14ac:dyDescent="0.25">
      <c r="A57" s="288" t="s">
        <v>34</v>
      </c>
      <c r="B57" s="289"/>
      <c r="C57" s="39">
        <f>SUM(C14:C56)</f>
        <v>2845.5</v>
      </c>
      <c r="D57" s="39">
        <f>SUM(D14:D56)</f>
        <v>131.16</v>
      </c>
      <c r="E57" s="39"/>
      <c r="F57" s="39">
        <f>SUM(F11:F56)</f>
        <v>2498.9599999999996</v>
      </c>
      <c r="G57" s="56"/>
      <c r="H57" s="56"/>
      <c r="I57" s="56"/>
      <c r="J57" s="40"/>
      <c r="K57" s="40"/>
      <c r="L57" s="46"/>
      <c r="M57" s="53"/>
      <c r="N57" s="47"/>
    </row>
    <row r="58" spans="1:19" x14ac:dyDescent="0.2">
      <c r="C58" s="98"/>
      <c r="F58" s="98"/>
    </row>
    <row r="59" spans="1:19" x14ac:dyDescent="0.2">
      <c r="B59" s="282" t="s">
        <v>35</v>
      </c>
      <c r="C59" s="284"/>
    </row>
    <row r="60" spans="1:19" x14ac:dyDescent="0.2">
      <c r="B60" s="41" t="s">
        <v>36</v>
      </c>
      <c r="C60" s="42" t="s">
        <v>37</v>
      </c>
    </row>
    <row r="61" spans="1:19" x14ac:dyDescent="0.2">
      <c r="B61" s="41" t="s">
        <v>31</v>
      </c>
      <c r="C61" s="42" t="s">
        <v>38</v>
      </c>
      <c r="F61" s="99"/>
      <c r="G61" s="99"/>
      <c r="H61" s="99"/>
      <c r="I61" s="99"/>
      <c r="J61" s="99"/>
      <c r="K61" s="99"/>
      <c r="L61" s="99"/>
      <c r="M61" s="99"/>
    </row>
    <row r="62" spans="1:19" ht="15.75" x14ac:dyDescent="0.25">
      <c r="B62" s="41" t="s">
        <v>39</v>
      </c>
      <c r="C62" s="42" t="s">
        <v>40</v>
      </c>
      <c r="F62" s="99"/>
      <c r="G62" s="99"/>
      <c r="H62" s="100"/>
      <c r="I62" s="99"/>
      <c r="J62" s="99"/>
      <c r="K62" s="99"/>
      <c r="L62" s="99"/>
      <c r="M62" s="99"/>
    </row>
    <row r="63" spans="1:19" ht="15.75" x14ac:dyDescent="0.25">
      <c r="B63" s="41" t="s">
        <v>198</v>
      </c>
      <c r="C63" s="42" t="s">
        <v>199</v>
      </c>
      <c r="F63" s="99"/>
      <c r="G63" s="99"/>
      <c r="H63" s="100"/>
      <c r="I63" s="99"/>
      <c r="J63" s="99"/>
      <c r="K63" s="99"/>
      <c r="L63" s="99"/>
      <c r="M63" s="99"/>
    </row>
    <row r="64" spans="1:19" ht="15.75" x14ac:dyDescent="0.25">
      <c r="B64" s="43" t="s">
        <v>33</v>
      </c>
      <c r="C64" s="44" t="s">
        <v>41</v>
      </c>
      <c r="F64" s="99"/>
      <c r="G64" s="99"/>
      <c r="H64" s="100"/>
      <c r="I64" s="99"/>
      <c r="J64" s="99"/>
      <c r="K64" s="99"/>
      <c r="L64" s="99"/>
      <c r="M64" s="99"/>
    </row>
    <row r="65" spans="2:13" ht="15.75" x14ac:dyDescent="0.25">
      <c r="F65" s="99"/>
      <c r="G65" s="99"/>
      <c r="H65" s="100"/>
      <c r="I65" s="99"/>
      <c r="J65" s="99"/>
      <c r="K65" s="99"/>
      <c r="L65" s="99"/>
      <c r="M65" s="99"/>
    </row>
    <row r="66" spans="2:13" ht="15.75" x14ac:dyDescent="0.25">
      <c r="F66" s="99"/>
      <c r="G66" s="99"/>
      <c r="H66" s="100"/>
      <c r="I66" s="99"/>
      <c r="J66" s="99"/>
      <c r="K66" s="99"/>
      <c r="L66" s="99"/>
      <c r="M66" s="99"/>
    </row>
    <row r="67" spans="2:13" ht="15.75" x14ac:dyDescent="0.25">
      <c r="B67" s="278"/>
      <c r="C67" s="278"/>
      <c r="F67" s="99"/>
      <c r="G67" s="99"/>
      <c r="H67" s="100"/>
      <c r="I67" s="99"/>
      <c r="J67" s="99"/>
      <c r="K67" s="99"/>
      <c r="L67" s="99"/>
      <c r="M67" s="99"/>
    </row>
    <row r="68" spans="2:13" ht="15.75" x14ac:dyDescent="0.25">
      <c r="F68" s="99"/>
      <c r="G68" s="99"/>
      <c r="H68" s="100"/>
      <c r="I68" s="99"/>
      <c r="J68" s="99"/>
      <c r="K68" s="99"/>
      <c r="L68" s="99"/>
      <c r="M68" s="99"/>
    </row>
    <row r="69" spans="2:13" ht="15.75" x14ac:dyDescent="0.25">
      <c r="F69" s="99"/>
      <c r="G69" s="99"/>
      <c r="H69" s="100"/>
      <c r="I69" s="99"/>
      <c r="J69" s="99"/>
      <c r="K69" s="99"/>
      <c r="L69" s="99"/>
      <c r="M69" s="99"/>
    </row>
    <row r="70" spans="2:13" x14ac:dyDescent="0.2">
      <c r="F70" s="99"/>
      <c r="G70" s="99"/>
      <c r="H70" s="99"/>
      <c r="I70" s="99"/>
      <c r="J70" s="99"/>
      <c r="K70" s="99"/>
      <c r="L70" s="99"/>
      <c r="M70" s="99"/>
    </row>
  </sheetData>
  <mergeCells count="7">
    <mergeCell ref="B67:C67"/>
    <mergeCell ref="B1:E1"/>
    <mergeCell ref="B3:E3"/>
    <mergeCell ref="G8:J8"/>
    <mergeCell ref="G9:J9"/>
    <mergeCell ref="A57:B57"/>
    <mergeCell ref="B59:C59"/>
  </mergeCells>
  <conditionalFormatting sqref="J44:J55 J39:K43 J14:K37">
    <cfRule type="expression" priority="27" stopIfTrue="1">
      <formula>AND(SUM($P14:$T14)&gt;0,NOT(ISBLANK(J14)))</formula>
    </cfRule>
    <cfRule type="expression" dxfId="206" priority="28" stopIfTrue="1">
      <formula>SUM($P14:$T14)&gt;0</formula>
    </cfRule>
  </conditionalFormatting>
  <conditionalFormatting sqref="B3:E3 C39:C55 C14:C37">
    <cfRule type="expression" dxfId="205" priority="29" stopIfTrue="1">
      <formula>ISBLANK(B3)</formula>
    </cfRule>
  </conditionalFormatting>
  <conditionalFormatting sqref="L39:N43 L14:N37">
    <cfRule type="expression" dxfId="204" priority="30" stopIfTrue="1">
      <formula>AND(NOT(ISBLANK($C14)),ISBLANK(L14))</formula>
    </cfRule>
  </conditionalFormatting>
  <conditionalFormatting sqref="B39:B55 B14:B37">
    <cfRule type="expression" dxfId="203" priority="31" stopIfTrue="1">
      <formula>AND(NOT(ISBLANK(C14)),ISBLANK(B14))</formula>
    </cfRule>
  </conditionalFormatting>
  <conditionalFormatting sqref="A39:A55 A14:A37">
    <cfRule type="expression" dxfId="202" priority="32" stopIfTrue="1">
      <formula>AND(NOT(ISBLANK(C14)),ISBLANK(A14))</formula>
    </cfRule>
  </conditionalFormatting>
  <conditionalFormatting sqref="E39:E55 E14:E37">
    <cfRule type="expression" dxfId="201" priority="33" stopIfTrue="1">
      <formula>AND(NOT(ISBLANK(C14)),ISBLANK(E14),B14="S")</formula>
    </cfRule>
  </conditionalFormatting>
  <conditionalFormatting sqref="K44:K51">
    <cfRule type="expression" priority="23" stopIfTrue="1">
      <formula>AND(SUM($P44:$T44)&gt;0,NOT(ISBLANK(K44)))</formula>
    </cfRule>
    <cfRule type="expression" dxfId="200" priority="24" stopIfTrue="1">
      <formula>SUM($P44:$T44)&gt;0</formula>
    </cfRule>
  </conditionalFormatting>
  <conditionalFormatting sqref="L44:N51">
    <cfRule type="expression" dxfId="199" priority="25" stopIfTrue="1">
      <formula>AND(NOT(ISBLANK($C44)),ISBLANK(L44))</formula>
    </cfRule>
  </conditionalFormatting>
  <conditionalFormatting sqref="K52:K55">
    <cfRule type="expression" priority="20" stopIfTrue="1">
      <formula>AND(SUM($P52:$T52)&gt;0,NOT(ISBLANK(K52)))</formula>
    </cfRule>
    <cfRule type="expression" dxfId="198" priority="21" stopIfTrue="1">
      <formula>SUM($P52:$T52)&gt;0</formula>
    </cfRule>
  </conditionalFormatting>
  <conditionalFormatting sqref="L52:N55">
    <cfRule type="expression" dxfId="197" priority="22" stopIfTrue="1">
      <formula>AND(NOT(ISBLANK($C52)),ISBLANK(L52))</formula>
    </cfRule>
  </conditionalFormatting>
  <conditionalFormatting sqref="F18">
    <cfRule type="expression" dxfId="196" priority="19" stopIfTrue="1">
      <formula>ISBLANK(F18)</formula>
    </cfRule>
  </conditionalFormatting>
  <conditionalFormatting sqref="F22">
    <cfRule type="expression" dxfId="195" priority="18" stopIfTrue="1">
      <formula>ISBLANK(F22)</formula>
    </cfRule>
  </conditionalFormatting>
  <conditionalFormatting sqref="J38:K38">
    <cfRule type="expression" priority="11" stopIfTrue="1">
      <formula>AND(SUM($P38:$T38)&gt;0,NOT(ISBLANK(J38)))</formula>
    </cfRule>
    <cfRule type="expression" dxfId="194" priority="12" stopIfTrue="1">
      <formula>SUM($P38:$T38)&gt;0</formula>
    </cfRule>
  </conditionalFormatting>
  <conditionalFormatting sqref="C38">
    <cfRule type="expression" dxfId="193" priority="13" stopIfTrue="1">
      <formula>ISBLANK(C38)</formula>
    </cfRule>
  </conditionalFormatting>
  <conditionalFormatting sqref="L38:N38">
    <cfRule type="expression" dxfId="192" priority="14" stopIfTrue="1">
      <formula>AND(NOT(ISBLANK($C38)),ISBLANK(L38))</formula>
    </cfRule>
  </conditionalFormatting>
  <conditionalFormatting sqref="B38">
    <cfRule type="expression" dxfId="191" priority="15" stopIfTrue="1">
      <formula>AND(NOT(ISBLANK(C38)),ISBLANK(B38))</formula>
    </cfRule>
  </conditionalFormatting>
  <conditionalFormatting sqref="A38">
    <cfRule type="expression" dxfId="190" priority="16" stopIfTrue="1">
      <formula>AND(NOT(ISBLANK(C38)),ISBLANK(A38))</formula>
    </cfRule>
  </conditionalFormatting>
  <conditionalFormatting sqref="E38">
    <cfRule type="expression" dxfId="189" priority="17" stopIfTrue="1">
      <formula>AND(NOT(ISBLANK(C38)),ISBLANK(E38),B38="S")</formula>
    </cfRule>
  </conditionalFormatting>
  <conditionalFormatting sqref="B1:E1">
    <cfRule type="expression" dxfId="188" priority="10" stopIfTrue="1">
      <formula>ISBLANK(B1)</formula>
    </cfRule>
  </conditionalFormatting>
  <conditionalFormatting sqref="J56">
    <cfRule type="expression" priority="4" stopIfTrue="1">
      <formula>AND(SUM($P56:$T56)&gt;0,NOT(ISBLANK(J56)))</formula>
    </cfRule>
    <cfRule type="expression" dxfId="187" priority="5" stopIfTrue="1">
      <formula>SUM($P56:$T56)&gt;0</formula>
    </cfRule>
  </conditionalFormatting>
  <conditionalFormatting sqref="C56">
    <cfRule type="expression" dxfId="186" priority="6" stopIfTrue="1">
      <formula>ISBLANK(C56)</formula>
    </cfRule>
  </conditionalFormatting>
  <conditionalFormatting sqref="B56">
    <cfRule type="expression" dxfId="185" priority="7" stopIfTrue="1">
      <formula>AND(NOT(ISBLANK(C56)),ISBLANK(B56))</formula>
    </cfRule>
  </conditionalFormatting>
  <conditionalFormatting sqref="A56">
    <cfRule type="expression" dxfId="184" priority="8" stopIfTrue="1">
      <formula>AND(NOT(ISBLANK(C56)),ISBLANK(A56))</formula>
    </cfRule>
  </conditionalFormatting>
  <conditionalFormatting sqref="E56">
    <cfRule type="expression" dxfId="183" priority="9" stopIfTrue="1">
      <formula>AND(NOT(ISBLANK(C56)),ISBLANK(E56),B56="S")</formula>
    </cfRule>
  </conditionalFormatting>
  <conditionalFormatting sqref="K56">
    <cfRule type="expression" priority="1" stopIfTrue="1">
      <formula>AND(SUM($P56:$T56)&gt;0,NOT(ISBLANK(K56)))</formula>
    </cfRule>
    <cfRule type="expression" dxfId="182" priority="2" stopIfTrue="1">
      <formula>SUM($P56:$T56)&gt;0</formula>
    </cfRule>
  </conditionalFormatting>
  <conditionalFormatting sqref="L56:N56">
    <cfRule type="expression" dxfId="181" priority="3" stopIfTrue="1">
      <formula>AND(NOT(ISBLANK($C56)),ISBLANK(L56))</formula>
    </cfRule>
  </conditionalFormatting>
  <dataValidations disablePrompts="1" count="2">
    <dataValidation type="list" allowBlank="1" showInputMessage="1" showErrorMessage="1" sqref="B14:B56">
      <formula1>$B$60:$B$64</formula1>
    </dataValidation>
    <dataValidation type="list" allowBlank="1" showInputMessage="1" showErrorMessage="1" sqref="B1:E1">
      <formula1>"BARCLAYCARD,CORPORATE CARD"</formula1>
    </dataValidation>
  </dataValidations>
  <pageMargins left="0.37" right="0.31" top="0.68" bottom="0.68" header="0.34" footer="0.25"/>
  <pageSetup paperSize="9" scale="56" orientation="landscape" r:id="rId1"/>
  <headerFooter alignWithMargins="0">
    <oddFooter>&amp;L&amp;Z&amp;F&amp;RPrinted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22"/>
  <sheetViews>
    <sheetView zoomScale="80" zoomScaleNormal="80" workbookViewId="0">
      <selection activeCell="A5" sqref="A5:E5"/>
    </sheetView>
  </sheetViews>
  <sheetFormatPr defaultColWidth="9.140625" defaultRowHeight="12.75" outlineLevelCol="1" x14ac:dyDescent="0.2"/>
  <cols>
    <col min="1" max="1" width="11.85546875" style="107" bestFit="1" customWidth="1"/>
    <col min="2" max="2" width="10.42578125" style="107" customWidth="1"/>
    <col min="3" max="6" width="15.7109375" style="107" customWidth="1"/>
    <col min="7" max="7" width="8.42578125" style="107" customWidth="1"/>
    <col min="8" max="8" width="9" style="107" customWidth="1"/>
    <col min="9" max="9" width="11.7109375" style="107" bestFit="1" customWidth="1"/>
    <col min="10" max="10" width="3" style="107" customWidth="1"/>
    <col min="11" max="11" width="29.7109375" style="107" customWidth="1"/>
    <col min="12" max="12" width="50.7109375" style="107" customWidth="1"/>
    <col min="13" max="14" width="27.42578125" style="107" customWidth="1"/>
    <col min="15" max="15" width="9.140625" style="107"/>
    <col min="16" max="19" width="0" style="107" hidden="1" customWidth="1" outlineLevel="1"/>
    <col min="20" max="20" width="9.140625" style="107" collapsed="1"/>
    <col min="21" max="16384" width="9.140625" style="107"/>
  </cols>
  <sheetData>
    <row r="1" spans="1:26" ht="36.75" customHeight="1" x14ac:dyDescent="0.2">
      <c r="A1" s="103" t="s">
        <v>0</v>
      </c>
      <c r="B1" s="290" t="s">
        <v>1</v>
      </c>
      <c r="C1" s="291"/>
      <c r="D1" s="291"/>
      <c r="E1" s="292"/>
      <c r="F1" s="104"/>
      <c r="G1" s="104"/>
      <c r="H1" s="104"/>
      <c r="I1" s="104"/>
      <c r="J1" s="104"/>
      <c r="K1" s="104"/>
      <c r="L1" s="105"/>
      <c r="M1" s="105"/>
      <c r="N1" s="106"/>
    </row>
    <row r="2" spans="1:26" x14ac:dyDescent="0.2">
      <c r="A2" s="108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</row>
    <row r="3" spans="1:26" ht="36.75" customHeight="1" x14ac:dyDescent="0.2">
      <c r="A3" s="111" t="s">
        <v>2</v>
      </c>
      <c r="B3" s="290" t="s">
        <v>264</v>
      </c>
      <c r="C3" s="291"/>
      <c r="D3" s="291"/>
      <c r="E3" s="292"/>
      <c r="F3" s="112"/>
      <c r="G3" s="112"/>
      <c r="H3" s="112"/>
      <c r="I3" s="112"/>
      <c r="J3" s="112"/>
      <c r="K3" s="112"/>
      <c r="L3" s="109"/>
      <c r="M3" s="109"/>
      <c r="N3" s="110"/>
    </row>
    <row r="4" spans="1:26" x14ac:dyDescent="0.2">
      <c r="A4" s="108"/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10"/>
    </row>
    <row r="5" spans="1:26" ht="36" customHeight="1" x14ac:dyDescent="0.2">
      <c r="A5" s="11" t="s">
        <v>3</v>
      </c>
      <c r="B5" s="12" t="s">
        <v>4</v>
      </c>
      <c r="C5" s="101">
        <v>44420</v>
      </c>
      <c r="D5" s="12" t="s">
        <v>5</v>
      </c>
      <c r="E5" s="102">
        <v>44450</v>
      </c>
      <c r="F5" s="274"/>
      <c r="G5" s="117"/>
      <c r="H5" s="118"/>
      <c r="I5" s="118"/>
      <c r="J5" s="118"/>
      <c r="K5" s="118"/>
      <c r="L5" s="109"/>
      <c r="M5" s="109"/>
      <c r="N5" s="110"/>
    </row>
    <row r="6" spans="1:26" x14ac:dyDescent="0.2">
      <c r="A6" s="108"/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10"/>
    </row>
    <row r="7" spans="1:26" x14ac:dyDescent="0.2">
      <c r="A7" s="108"/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10"/>
    </row>
    <row r="8" spans="1:26" x14ac:dyDescent="0.2">
      <c r="A8" s="119" t="s">
        <v>6</v>
      </c>
      <c r="B8" s="120" t="s">
        <v>7</v>
      </c>
      <c r="C8" s="120" t="s">
        <v>8</v>
      </c>
      <c r="D8" s="120" t="s">
        <v>7</v>
      </c>
      <c r="E8" s="120" t="s">
        <v>9</v>
      </c>
      <c r="F8" s="120" t="s">
        <v>10</v>
      </c>
      <c r="G8" s="293" t="s">
        <v>11</v>
      </c>
      <c r="H8" s="294"/>
      <c r="I8" s="294"/>
      <c r="J8" s="295"/>
      <c r="K8" s="119" t="s">
        <v>12</v>
      </c>
      <c r="L8" s="120" t="s">
        <v>13</v>
      </c>
      <c r="M8" s="122" t="s">
        <v>14</v>
      </c>
      <c r="N8" s="122" t="s">
        <v>15</v>
      </c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</row>
    <row r="9" spans="1:26" x14ac:dyDescent="0.2">
      <c r="A9" s="124" t="s">
        <v>16</v>
      </c>
      <c r="B9" s="125" t="s">
        <v>17</v>
      </c>
      <c r="C9" s="125" t="s">
        <v>18</v>
      </c>
      <c r="D9" s="125" t="s">
        <v>18</v>
      </c>
      <c r="E9" s="125" t="s">
        <v>19</v>
      </c>
      <c r="F9" s="125" t="s">
        <v>18</v>
      </c>
      <c r="G9" s="296"/>
      <c r="H9" s="297"/>
      <c r="I9" s="297"/>
      <c r="J9" s="298"/>
      <c r="K9" s="124" t="s">
        <v>20</v>
      </c>
      <c r="L9" s="125" t="s">
        <v>21</v>
      </c>
      <c r="M9" s="126"/>
      <c r="N9" s="127" t="s">
        <v>22</v>
      </c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</row>
    <row r="10" spans="1:26" x14ac:dyDescent="0.2">
      <c r="A10" s="250" t="s">
        <v>23</v>
      </c>
      <c r="B10" s="129" t="s">
        <v>24</v>
      </c>
      <c r="C10" s="129" t="s">
        <v>25</v>
      </c>
      <c r="D10" s="129" t="s">
        <v>25</v>
      </c>
      <c r="E10" s="129" t="s">
        <v>25</v>
      </c>
      <c r="F10" s="129" t="s">
        <v>25</v>
      </c>
      <c r="G10" s="130" t="s">
        <v>26</v>
      </c>
      <c r="H10" s="130" t="s">
        <v>27</v>
      </c>
      <c r="I10" s="130" t="s">
        <v>28</v>
      </c>
      <c r="J10" s="130"/>
      <c r="K10" s="131" t="s">
        <v>29</v>
      </c>
      <c r="L10" s="132"/>
      <c r="M10" s="133"/>
      <c r="N10" s="134"/>
    </row>
    <row r="11" spans="1:26" ht="0.75" customHeight="1" x14ac:dyDescent="0.2">
      <c r="A11" s="135"/>
      <c r="B11" s="129"/>
      <c r="C11" s="129"/>
      <c r="D11" s="129"/>
      <c r="E11" s="129"/>
      <c r="F11" s="129"/>
      <c r="G11" s="130"/>
      <c r="H11" s="130"/>
      <c r="I11" s="130"/>
      <c r="J11" s="130"/>
      <c r="K11" s="130"/>
      <c r="L11" s="132"/>
      <c r="M11" s="133"/>
      <c r="N11" s="133"/>
    </row>
    <row r="12" spans="1:26" ht="15.75" x14ac:dyDescent="0.25">
      <c r="A12" s="253">
        <v>44439</v>
      </c>
      <c r="B12" s="137" t="s">
        <v>39</v>
      </c>
      <c r="C12" s="138">
        <v>201</v>
      </c>
      <c r="D12" s="139">
        <f>IF(B12="S",IF(ISBLANK(E12),ROUND(C12*0.2/1.2,2),E12),"")</f>
        <v>33.5</v>
      </c>
      <c r="E12" s="138"/>
      <c r="F12" s="140">
        <f>C12-D12</f>
        <v>167.5</v>
      </c>
      <c r="G12" s="141">
        <v>510</v>
      </c>
      <c r="H12" s="141">
        <v>2215</v>
      </c>
      <c r="I12" s="266">
        <v>517</v>
      </c>
      <c r="J12" s="37" t="s">
        <v>84</v>
      </c>
      <c r="K12" s="37" t="s">
        <v>256</v>
      </c>
      <c r="L12" s="45" t="s">
        <v>257</v>
      </c>
      <c r="M12" s="45" t="s">
        <v>258</v>
      </c>
      <c r="N12" s="68" t="s">
        <v>259</v>
      </c>
      <c r="P12" s="107" t="b">
        <f t="shared" ref="P12:P14" si="0">OR(G12&lt;100,LEN(G12)=2)</f>
        <v>0</v>
      </c>
      <c r="Q12" s="107" t="b">
        <f t="shared" ref="Q12:Q14" si="1">OR(H12&lt;1000,LEN(H12)=3)</f>
        <v>0</v>
      </c>
      <c r="R12" s="107" t="b">
        <f t="shared" ref="R12:R14" si="2">IF(I12&lt;1000,TRUE)</f>
        <v>1</v>
      </c>
      <c r="S12" s="107" t="e">
        <f>OR(#REF!&lt;100000,LEN(#REF!)=5)</f>
        <v>#REF!</v>
      </c>
    </row>
    <row r="13" spans="1:26" ht="15.75" x14ac:dyDescent="0.25">
      <c r="A13" s="253">
        <v>44440</v>
      </c>
      <c r="B13" s="137" t="s">
        <v>39</v>
      </c>
      <c r="C13" s="138">
        <v>8</v>
      </c>
      <c r="D13" s="139">
        <v>1.33</v>
      </c>
      <c r="E13" s="138"/>
      <c r="F13" s="140">
        <v>6.67</v>
      </c>
      <c r="G13" s="141">
        <v>517</v>
      </c>
      <c r="H13" s="141">
        <v>2001</v>
      </c>
      <c r="I13" s="266"/>
      <c r="J13" s="37"/>
      <c r="K13" s="37" t="s">
        <v>256</v>
      </c>
      <c r="L13" s="45" t="s">
        <v>260</v>
      </c>
      <c r="M13" s="45" t="s">
        <v>261</v>
      </c>
      <c r="N13" s="68" t="s">
        <v>262</v>
      </c>
    </row>
    <row r="14" spans="1:26" ht="20.100000000000001" customHeight="1" x14ac:dyDescent="0.25">
      <c r="A14" s="253">
        <v>44440</v>
      </c>
      <c r="B14" s="137" t="s">
        <v>84</v>
      </c>
      <c r="C14" s="138">
        <v>74.400000000000006</v>
      </c>
      <c r="D14" s="139">
        <f>IF(B14="S",IF(ISBLANK(E14),ROUND(C14*0.2/1.2,2),E14),"")</f>
        <v>12.4</v>
      </c>
      <c r="E14" s="138"/>
      <c r="F14" s="140">
        <f>C14-D14</f>
        <v>62.000000000000007</v>
      </c>
      <c r="G14" s="141">
        <v>517</v>
      </c>
      <c r="H14" s="141">
        <v>2205</v>
      </c>
      <c r="I14" s="266"/>
      <c r="J14" s="37" t="s">
        <v>39</v>
      </c>
      <c r="K14" s="37" t="s">
        <v>256</v>
      </c>
      <c r="L14" s="45" t="s">
        <v>263</v>
      </c>
      <c r="M14" s="45" t="s">
        <v>258</v>
      </c>
      <c r="N14" s="45" t="s">
        <v>259</v>
      </c>
      <c r="P14" s="107" t="b">
        <f t="shared" si="0"/>
        <v>0</v>
      </c>
      <c r="Q14" s="107" t="b">
        <f t="shared" si="1"/>
        <v>0</v>
      </c>
      <c r="R14" s="107" t="b">
        <f t="shared" si="2"/>
        <v>1</v>
      </c>
      <c r="S14" s="107" t="e">
        <f>OR(#REF!&lt;100000,LEN(#REF!)=5)</f>
        <v>#REF!</v>
      </c>
    </row>
    <row r="15" spans="1:26" ht="20.100000000000001" customHeight="1" thickBot="1" x14ac:dyDescent="0.25">
      <c r="A15" s="299" t="s">
        <v>34</v>
      </c>
      <c r="B15" s="300"/>
      <c r="C15" s="144">
        <f>SUM(C12:C14)</f>
        <v>283.39999999999998</v>
      </c>
      <c r="D15" s="144">
        <f>SUM(D12:D14)</f>
        <v>47.23</v>
      </c>
      <c r="E15" s="144"/>
      <c r="F15" s="275">
        <f t="shared" ref="F15" si="3">C15-D15</f>
        <v>236.17</v>
      </c>
      <c r="G15" s="145"/>
      <c r="H15" s="145"/>
      <c r="I15" s="145"/>
      <c r="J15" s="146"/>
      <c r="K15" s="146"/>
      <c r="L15" s="147"/>
      <c r="M15" s="148"/>
      <c r="N15" s="149"/>
    </row>
    <row r="17" spans="2:11" x14ac:dyDescent="0.2">
      <c r="B17" s="293" t="s">
        <v>35</v>
      </c>
      <c r="C17" s="295"/>
    </row>
    <row r="18" spans="2:11" x14ac:dyDescent="0.2">
      <c r="B18" s="150" t="s">
        <v>36</v>
      </c>
      <c r="C18" s="151" t="s">
        <v>37</v>
      </c>
    </row>
    <row r="19" spans="2:11" x14ac:dyDescent="0.2">
      <c r="B19" s="150" t="s">
        <v>31</v>
      </c>
      <c r="C19" s="151" t="s">
        <v>38</v>
      </c>
      <c r="I19" s="276"/>
      <c r="K19" s="277"/>
    </row>
    <row r="20" spans="2:11" x14ac:dyDescent="0.2">
      <c r="B20" s="150" t="s">
        <v>39</v>
      </c>
      <c r="C20" s="151" t="s">
        <v>40</v>
      </c>
      <c r="I20" s="276"/>
      <c r="K20" s="277"/>
    </row>
    <row r="21" spans="2:11" x14ac:dyDescent="0.2">
      <c r="B21" s="133" t="s">
        <v>33</v>
      </c>
      <c r="C21" s="264" t="s">
        <v>41</v>
      </c>
      <c r="I21" s="276"/>
      <c r="K21" s="277"/>
    </row>
    <row r="22" spans="2:11" x14ac:dyDescent="0.2">
      <c r="I22" s="276"/>
      <c r="K22" s="277"/>
    </row>
  </sheetData>
  <mergeCells count="6">
    <mergeCell ref="B17:C17"/>
    <mergeCell ref="B1:E1"/>
    <mergeCell ref="B3:E3"/>
    <mergeCell ref="G8:J8"/>
    <mergeCell ref="G9:J9"/>
    <mergeCell ref="A15:B15"/>
  </mergeCells>
  <conditionalFormatting sqref="J12:J13">
    <cfRule type="expression" priority="98" stopIfTrue="1">
      <formula>AND(SUM($P12:$T12)&gt;0,NOT(ISBLANK(J12)))</formula>
    </cfRule>
    <cfRule type="expression" dxfId="180" priority="99" stopIfTrue="1">
      <formula>SUM($P12:$T12)&gt;0</formula>
    </cfRule>
  </conditionalFormatting>
  <conditionalFormatting sqref="B1:E1 B3:E3 C12:C13">
    <cfRule type="expression" dxfId="179" priority="100" stopIfTrue="1">
      <formula>ISBLANK(B1)</formula>
    </cfRule>
  </conditionalFormatting>
  <conditionalFormatting sqref="B12:B13">
    <cfRule type="expression" dxfId="178" priority="102" stopIfTrue="1">
      <formula>AND(NOT(ISBLANK(C12)),ISBLANK(B12))</formula>
    </cfRule>
  </conditionalFormatting>
  <conditionalFormatting sqref="A12:A13">
    <cfRule type="expression" dxfId="177" priority="103" stopIfTrue="1">
      <formula>AND(NOT(ISBLANK(C12)),ISBLANK(A12))</formula>
    </cfRule>
  </conditionalFormatting>
  <conditionalFormatting sqref="C14">
    <cfRule type="expression" dxfId="176" priority="94" stopIfTrue="1">
      <formula>ISBLANK(C14)</formula>
    </cfRule>
  </conditionalFormatting>
  <conditionalFormatting sqref="B14">
    <cfRule type="expression" dxfId="175" priority="95" stopIfTrue="1">
      <formula>AND(NOT(ISBLANK(C14)),ISBLANK(B14))</formula>
    </cfRule>
  </conditionalFormatting>
  <conditionalFormatting sqref="A14">
    <cfRule type="expression" dxfId="174" priority="96" stopIfTrue="1">
      <formula>AND(NOT(ISBLANK(C14)),ISBLANK(A14))</formula>
    </cfRule>
  </conditionalFormatting>
  <conditionalFormatting sqref="E12:E14">
    <cfRule type="expression" dxfId="173" priority="97" stopIfTrue="1">
      <formula>AND(NOT(ISBLANK(C12)),ISBLANK(E12),B12="S")</formula>
    </cfRule>
  </conditionalFormatting>
  <conditionalFormatting sqref="J14">
    <cfRule type="expression" priority="92" stopIfTrue="1">
      <formula>AND(SUM($P14:$T14)&gt;0,NOT(ISBLANK(J14)))</formula>
    </cfRule>
    <cfRule type="expression" dxfId="172" priority="93" stopIfTrue="1">
      <formula>SUM($P14:$T14)&gt;0</formula>
    </cfRule>
  </conditionalFormatting>
  <conditionalFormatting sqref="K12:K13">
    <cfRule type="expression" priority="82" stopIfTrue="1">
      <formula>AND(SUM($P12:$T12)&gt;0,NOT(ISBLANK(K12)))</formula>
    </cfRule>
    <cfRule type="expression" dxfId="171" priority="83" stopIfTrue="1">
      <formula>SUM($P12:$T12)&gt;0</formula>
    </cfRule>
  </conditionalFormatting>
  <conditionalFormatting sqref="N12:N13">
    <cfRule type="expression" dxfId="170" priority="84" stopIfTrue="1">
      <formula>AND(NOT(ISBLANK($C12)),ISBLANK(N12))</formula>
    </cfRule>
  </conditionalFormatting>
  <conditionalFormatting sqref="M12:M13">
    <cfRule type="expression" dxfId="169" priority="81" stopIfTrue="1">
      <formula>AND(NOT(ISBLANK($C12)),ISBLANK(M12))</formula>
    </cfRule>
  </conditionalFormatting>
  <conditionalFormatting sqref="L12:L13">
    <cfRule type="expression" dxfId="168" priority="80" stopIfTrue="1">
      <formula>AND(NOT(ISBLANK($C12)),ISBLANK(L12))</formula>
    </cfRule>
  </conditionalFormatting>
  <conditionalFormatting sqref="K14">
    <cfRule type="expression" priority="77" stopIfTrue="1">
      <formula>AND(SUM($P14:$T14)&gt;0,NOT(ISBLANK(K14)))</formula>
    </cfRule>
    <cfRule type="expression" dxfId="167" priority="78" stopIfTrue="1">
      <formula>SUM($P14:$T14)&gt;0</formula>
    </cfRule>
  </conditionalFormatting>
  <conditionalFormatting sqref="N14">
    <cfRule type="expression" dxfId="166" priority="79" stopIfTrue="1">
      <formula>AND(NOT(ISBLANK($C14)),ISBLANK(N14))</formula>
    </cfRule>
  </conditionalFormatting>
  <conditionalFormatting sqref="M14">
    <cfRule type="expression" dxfId="165" priority="76" stopIfTrue="1">
      <formula>AND(NOT(ISBLANK($C14)),ISBLANK(M14))</formula>
    </cfRule>
  </conditionalFormatting>
  <conditionalFormatting sqref="L14">
    <cfRule type="expression" dxfId="164" priority="75" stopIfTrue="1">
      <formula>AND(NOT(ISBLANK($C14)),ISBLANK(L14))</formula>
    </cfRule>
  </conditionalFormatting>
  <dataValidations count="2">
    <dataValidation type="list" allowBlank="1" showInputMessage="1" showErrorMessage="1" sqref="B1:E1">
      <formula1>"BARCLAYCARD,CORPORATE CARD"</formula1>
    </dataValidation>
    <dataValidation type="list" allowBlank="1" showInputMessage="1" showErrorMessage="1" sqref="B12:B14">
      <formula1>$B$18:$B$21</formula1>
    </dataValidation>
  </dataValidations>
  <pageMargins left="0.37" right="0.31" top="0.68" bottom="0.68" header="0.34" footer="0.25"/>
  <pageSetup paperSize="9" scale="56" orientation="landscape" r:id="rId1"/>
  <headerFooter alignWithMargins="0">
    <oddFooter>&amp;L&amp;Z&amp;F&amp;RPrinted 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9"/>
  <sheetViews>
    <sheetView zoomScale="80" zoomScaleNormal="80" workbookViewId="0">
      <selection activeCell="C5" sqref="C5"/>
    </sheetView>
  </sheetViews>
  <sheetFormatPr defaultColWidth="9.140625" defaultRowHeight="12.75" outlineLevelCol="1" x14ac:dyDescent="0.2"/>
  <cols>
    <col min="1" max="1" width="11.85546875" style="315" bestFit="1" customWidth="1"/>
    <col min="2" max="2" width="10.42578125" style="315" customWidth="1"/>
    <col min="3" max="6" width="15.7109375" style="315" customWidth="1"/>
    <col min="7" max="7" width="8.42578125" style="315" customWidth="1"/>
    <col min="8" max="8" width="9" style="315" customWidth="1"/>
    <col min="9" max="9" width="11.7109375" style="315" bestFit="1" customWidth="1"/>
    <col min="10" max="10" width="3" style="315" customWidth="1"/>
    <col min="11" max="11" width="48.42578125" style="315" customWidth="1"/>
    <col min="12" max="12" width="47.42578125" style="315" customWidth="1"/>
    <col min="13" max="14" width="27.42578125" style="315" customWidth="1"/>
    <col min="15" max="15" width="9.140625" style="315"/>
    <col min="16" max="18" width="9.140625" style="315" customWidth="1" outlineLevel="1"/>
    <col min="19" max="19" width="10.42578125" style="315" customWidth="1" outlineLevel="1"/>
    <col min="20" max="28" width="9.140625" style="315"/>
    <col min="29" max="16384" width="9.140625" style="316"/>
  </cols>
  <sheetData>
    <row r="1" spans="1:28" ht="36.75" customHeight="1" x14ac:dyDescent="0.2">
      <c r="A1" s="103" t="s">
        <v>0</v>
      </c>
      <c r="B1" s="290" t="s">
        <v>1</v>
      </c>
      <c r="C1" s="291"/>
      <c r="D1" s="291"/>
      <c r="E1" s="292"/>
      <c r="F1" s="313"/>
      <c r="G1" s="313"/>
      <c r="H1" s="313"/>
      <c r="I1" s="313"/>
      <c r="J1" s="313"/>
      <c r="K1" s="313"/>
      <c r="L1" s="314"/>
      <c r="M1" s="105"/>
      <c r="N1" s="106"/>
    </row>
    <row r="2" spans="1:28" x14ac:dyDescent="0.2">
      <c r="A2" s="317"/>
      <c r="B2" s="318"/>
      <c r="C2" s="318"/>
      <c r="D2" s="318"/>
      <c r="E2" s="318"/>
      <c r="F2" s="318"/>
      <c r="G2" s="318"/>
      <c r="H2" s="318"/>
      <c r="I2" s="318"/>
      <c r="J2" s="318"/>
      <c r="K2" s="318"/>
      <c r="L2" s="318"/>
      <c r="M2" s="318"/>
      <c r="N2" s="319"/>
    </row>
    <row r="3" spans="1:28" ht="36.75" customHeight="1" x14ac:dyDescent="0.2">
      <c r="A3" s="111" t="s">
        <v>2</v>
      </c>
      <c r="B3" s="290" t="s">
        <v>269</v>
      </c>
      <c r="C3" s="291"/>
      <c r="D3" s="291"/>
      <c r="E3" s="292"/>
      <c r="F3" s="112"/>
      <c r="G3" s="112"/>
      <c r="H3" s="112"/>
      <c r="I3" s="112"/>
      <c r="J3" s="112"/>
      <c r="K3" s="112"/>
      <c r="L3" s="318"/>
      <c r="M3" s="318"/>
      <c r="N3" s="319"/>
    </row>
    <row r="4" spans="1:28" x14ac:dyDescent="0.2">
      <c r="A4" s="317"/>
      <c r="B4" s="318"/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9"/>
    </row>
    <row r="5" spans="1:28" ht="36" customHeight="1" x14ac:dyDescent="0.2">
      <c r="A5" s="11" t="s">
        <v>3</v>
      </c>
      <c r="B5" s="12" t="s">
        <v>4</v>
      </c>
      <c r="C5" s="101">
        <v>44420</v>
      </c>
      <c r="D5" s="12" t="s">
        <v>5</v>
      </c>
      <c r="E5" s="102">
        <v>44450</v>
      </c>
      <c r="F5" s="116"/>
      <c r="G5" s="117"/>
      <c r="H5" s="118"/>
      <c r="I5" s="118"/>
      <c r="J5" s="118"/>
      <c r="K5" s="118"/>
      <c r="L5" s="318"/>
      <c r="M5" s="318"/>
      <c r="N5" s="319"/>
    </row>
    <row r="6" spans="1:28" x14ac:dyDescent="0.2">
      <c r="A6" s="317"/>
      <c r="B6" s="318"/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9"/>
    </row>
    <row r="7" spans="1:28" x14ac:dyDescent="0.2">
      <c r="A7" s="317"/>
      <c r="B7" s="318"/>
      <c r="C7" s="318"/>
      <c r="D7" s="318"/>
      <c r="E7" s="318"/>
      <c r="F7" s="318"/>
      <c r="G7" s="318"/>
      <c r="H7" s="318"/>
      <c r="I7" s="318"/>
      <c r="J7" s="318"/>
      <c r="K7" s="318"/>
      <c r="L7" s="318"/>
      <c r="M7" s="318"/>
      <c r="N7" s="319"/>
    </row>
    <row r="8" spans="1:28" x14ac:dyDescent="0.2">
      <c r="A8" s="121" t="s">
        <v>6</v>
      </c>
      <c r="B8" s="120" t="s">
        <v>7</v>
      </c>
      <c r="C8" s="120" t="s">
        <v>8</v>
      </c>
      <c r="D8" s="120" t="s">
        <v>7</v>
      </c>
      <c r="E8" s="120" t="s">
        <v>9</v>
      </c>
      <c r="F8" s="120" t="s">
        <v>10</v>
      </c>
      <c r="G8" s="293" t="s">
        <v>11</v>
      </c>
      <c r="H8" s="294"/>
      <c r="I8" s="294"/>
      <c r="J8" s="295"/>
      <c r="K8" s="121" t="s">
        <v>12</v>
      </c>
      <c r="L8" s="320" t="s">
        <v>13</v>
      </c>
      <c r="M8" s="122" t="s">
        <v>14</v>
      </c>
      <c r="N8" s="122" t="s">
        <v>15</v>
      </c>
      <c r="O8" s="321"/>
      <c r="P8" s="321"/>
      <c r="Q8" s="321"/>
      <c r="R8" s="321"/>
      <c r="S8" s="321"/>
      <c r="T8" s="321"/>
      <c r="U8" s="321"/>
      <c r="V8" s="321"/>
      <c r="W8" s="321"/>
      <c r="X8" s="321"/>
      <c r="Y8" s="321"/>
      <c r="Z8" s="321"/>
    </row>
    <row r="9" spans="1:28" x14ac:dyDescent="0.2">
      <c r="A9" s="124" t="s">
        <v>16</v>
      </c>
      <c r="B9" s="125" t="s">
        <v>17</v>
      </c>
      <c r="C9" s="125" t="s">
        <v>18</v>
      </c>
      <c r="D9" s="125" t="s">
        <v>18</v>
      </c>
      <c r="E9" s="125" t="s">
        <v>19</v>
      </c>
      <c r="F9" s="125" t="s">
        <v>18</v>
      </c>
      <c r="G9" s="296"/>
      <c r="H9" s="297"/>
      <c r="I9" s="297"/>
      <c r="J9" s="298"/>
      <c r="K9" s="124" t="s">
        <v>20</v>
      </c>
      <c r="L9" s="322" t="s">
        <v>21</v>
      </c>
      <c r="M9" s="126"/>
      <c r="N9" s="127" t="s">
        <v>22</v>
      </c>
      <c r="O9" s="321"/>
      <c r="P9" s="321"/>
      <c r="Q9" s="321"/>
      <c r="R9" s="321"/>
      <c r="S9" s="321"/>
      <c r="T9" s="321"/>
      <c r="U9" s="321"/>
      <c r="V9" s="321"/>
      <c r="W9" s="321"/>
      <c r="X9" s="321"/>
      <c r="Y9" s="321"/>
      <c r="Z9" s="321"/>
    </row>
    <row r="10" spans="1:28" ht="18" customHeight="1" x14ac:dyDescent="0.2">
      <c r="A10" s="250" t="s">
        <v>23</v>
      </c>
      <c r="B10" s="323" t="s">
        <v>24</v>
      </c>
      <c r="C10" s="323" t="s">
        <v>25</v>
      </c>
      <c r="D10" s="323" t="s">
        <v>25</v>
      </c>
      <c r="E10" s="323" t="s">
        <v>25</v>
      </c>
      <c r="F10" s="323" t="s">
        <v>25</v>
      </c>
      <c r="G10" s="130" t="s">
        <v>26</v>
      </c>
      <c r="H10" s="130" t="s">
        <v>27</v>
      </c>
      <c r="I10" s="130" t="s">
        <v>28</v>
      </c>
      <c r="J10" s="130"/>
      <c r="K10" s="131" t="s">
        <v>29</v>
      </c>
      <c r="L10" s="324"/>
      <c r="M10" s="325"/>
      <c r="N10" s="326"/>
    </row>
    <row r="11" spans="1:28" s="337" customFormat="1" ht="18" customHeight="1" x14ac:dyDescent="0.2">
      <c r="A11" s="327">
        <v>44447</v>
      </c>
      <c r="B11" s="328" t="s">
        <v>39</v>
      </c>
      <c r="C11" s="329">
        <v>115.2</v>
      </c>
      <c r="D11" s="330">
        <v>19.2</v>
      </c>
      <c r="E11" s="329"/>
      <c r="F11" s="331">
        <v>96</v>
      </c>
      <c r="G11" s="332"/>
      <c r="H11" s="332">
        <v>595</v>
      </c>
      <c r="I11" s="332">
        <v>1105</v>
      </c>
      <c r="J11" s="333"/>
      <c r="K11" s="333" t="s">
        <v>265</v>
      </c>
      <c r="L11" s="334" t="s">
        <v>266</v>
      </c>
      <c r="M11" s="333" t="s">
        <v>267</v>
      </c>
      <c r="N11" s="335" t="s">
        <v>268</v>
      </c>
      <c r="O11" s="336"/>
      <c r="P11" s="336"/>
      <c r="Q11" s="336"/>
      <c r="R11" s="336"/>
      <c r="S11" s="336"/>
      <c r="T11" s="336"/>
      <c r="U11" s="336"/>
      <c r="V11" s="336"/>
      <c r="W11" s="336"/>
      <c r="X11" s="336"/>
      <c r="Y11" s="336"/>
      <c r="Z11" s="336"/>
      <c r="AA11" s="336"/>
      <c r="AB11" s="336"/>
    </row>
    <row r="12" spans="1:28" s="337" customFormat="1" ht="18" customHeight="1" thickBot="1" x14ac:dyDescent="0.25">
      <c r="A12" s="338"/>
      <c r="B12" s="339"/>
      <c r="C12" s="340"/>
      <c r="D12" s="341"/>
      <c r="E12" s="340"/>
      <c r="F12" s="341"/>
      <c r="G12" s="332"/>
      <c r="H12" s="332"/>
      <c r="I12" s="332"/>
      <c r="J12" s="342"/>
      <c r="K12" s="342"/>
      <c r="L12" s="343"/>
      <c r="M12" s="344"/>
      <c r="N12" s="345"/>
      <c r="O12" s="336"/>
      <c r="P12" s="336"/>
      <c r="Q12" s="336"/>
      <c r="R12" s="336"/>
      <c r="S12" s="336"/>
      <c r="T12" s="336"/>
      <c r="U12" s="336"/>
      <c r="V12" s="336"/>
      <c r="W12" s="336"/>
      <c r="X12" s="336"/>
      <c r="Y12" s="336"/>
      <c r="Z12" s="336"/>
      <c r="AA12" s="336"/>
      <c r="AB12" s="336"/>
    </row>
    <row r="13" spans="1:28" ht="20.100000000000001" customHeight="1" thickBot="1" x14ac:dyDescent="0.25">
      <c r="A13" s="346"/>
      <c r="B13" s="347"/>
      <c r="C13" s="348">
        <f>SUM(C11:C11)</f>
        <v>115.2</v>
      </c>
      <c r="D13" s="348">
        <f>SUM(D11:D11)</f>
        <v>19.2</v>
      </c>
      <c r="E13" s="348">
        <f>SUM(E11:E11)</f>
        <v>0</v>
      </c>
      <c r="F13" s="348">
        <f>SUM(F11:F11)</f>
        <v>96</v>
      </c>
      <c r="G13" s="349"/>
      <c r="H13" s="349"/>
      <c r="I13" s="349"/>
      <c r="J13" s="350"/>
      <c r="K13" s="350"/>
      <c r="L13" s="351"/>
      <c r="M13" s="352"/>
      <c r="N13" s="353"/>
    </row>
    <row r="15" spans="1:28" x14ac:dyDescent="0.2">
      <c r="B15" s="293" t="s">
        <v>35</v>
      </c>
      <c r="C15" s="295"/>
    </row>
    <row r="16" spans="1:28" x14ac:dyDescent="0.2">
      <c r="B16" s="354" t="s">
        <v>36</v>
      </c>
      <c r="C16" s="355" t="s">
        <v>37</v>
      </c>
    </row>
    <row r="17" spans="2:3" x14ac:dyDescent="0.2">
      <c r="B17" s="354" t="s">
        <v>31</v>
      </c>
      <c r="C17" s="355" t="s">
        <v>38</v>
      </c>
    </row>
    <row r="18" spans="2:3" x14ac:dyDescent="0.2">
      <c r="B18" s="354" t="s">
        <v>39</v>
      </c>
      <c r="C18" s="355" t="s">
        <v>40</v>
      </c>
    </row>
    <row r="19" spans="2:3" x14ac:dyDescent="0.2">
      <c r="B19" s="325" t="s">
        <v>33</v>
      </c>
      <c r="C19" s="356" t="s">
        <v>41</v>
      </c>
    </row>
  </sheetData>
  <mergeCells count="6">
    <mergeCell ref="B1:E1"/>
    <mergeCell ref="B3:E3"/>
    <mergeCell ref="G8:J8"/>
    <mergeCell ref="G9:J9"/>
    <mergeCell ref="A13:B13"/>
    <mergeCell ref="B15:C15"/>
  </mergeCells>
  <conditionalFormatting sqref="B1:E1 B3:E3">
    <cfRule type="expression" dxfId="163" priority="11" stopIfTrue="1">
      <formula>ISBLANK(B1)</formula>
    </cfRule>
  </conditionalFormatting>
  <conditionalFormatting sqref="J11:K12">
    <cfRule type="expression" priority="3" stopIfTrue="1">
      <formula>AND(SUM($P11:$T11)&gt;0,NOT(ISBLANK(J11)))</formula>
    </cfRule>
    <cfRule type="expression" dxfId="162" priority="4" stopIfTrue="1">
      <formula>SUM($P11:$T11)&gt;0</formula>
    </cfRule>
  </conditionalFormatting>
  <conditionalFormatting sqref="C11:C12">
    <cfRule type="expression" dxfId="161" priority="5" stopIfTrue="1">
      <formula>ISBLANK(C11)</formula>
    </cfRule>
  </conditionalFormatting>
  <conditionalFormatting sqref="L11">
    <cfRule type="expression" dxfId="160" priority="6" stopIfTrue="1">
      <formula>AND(NOT(ISBLANK($C11)),ISBLANK(L11))</formula>
    </cfRule>
  </conditionalFormatting>
  <conditionalFormatting sqref="B11:B12">
    <cfRule type="expression" dxfId="159" priority="7" stopIfTrue="1">
      <formula>AND(NOT(ISBLANK(C11)),ISBLANK(B11))</formula>
    </cfRule>
  </conditionalFormatting>
  <conditionalFormatting sqref="A11:A12">
    <cfRule type="expression" dxfId="158" priority="8" stopIfTrue="1">
      <formula>AND(NOT(ISBLANK(C11)),ISBLANK(A11))</formula>
    </cfRule>
  </conditionalFormatting>
  <conditionalFormatting sqref="E11:E12">
    <cfRule type="expression" dxfId="157" priority="9" stopIfTrue="1">
      <formula>AND(NOT(ISBLANK(C11)),ISBLANK(E11),B11="S")</formula>
    </cfRule>
  </conditionalFormatting>
  <conditionalFormatting sqref="N11:N12">
    <cfRule type="expression" dxfId="156" priority="10" stopIfTrue="1">
      <formula>AND(NOT(ISBLANK(#REF!)),ISBLANK(N11))</formula>
    </cfRule>
  </conditionalFormatting>
  <conditionalFormatting sqref="M11">
    <cfRule type="expression" priority="1" stopIfTrue="1">
      <formula>AND(SUM($P11:$T11)&gt;0,NOT(ISBLANK(M11)))</formula>
    </cfRule>
    <cfRule type="expression" dxfId="155" priority="2" stopIfTrue="1">
      <formula>SUM($P11:$T11)&gt;0</formula>
    </cfRule>
  </conditionalFormatting>
  <dataValidations count="2">
    <dataValidation type="list" allowBlank="1" showInputMessage="1" showErrorMessage="1" sqref="B11:B12">
      <formula1>$B$16:$B$19</formula1>
    </dataValidation>
    <dataValidation type="list" allowBlank="1" showInputMessage="1" showErrorMessage="1" sqref="B1:E1">
      <formula1>"BARCLAYCARD,CORPORATE CARD"</formula1>
    </dataValidation>
  </dataValidations>
  <pageMargins left="0.37" right="0.31" top="0.68" bottom="0.68" header="0.34" footer="0.25"/>
  <pageSetup paperSize="9" scale="56" orientation="landscape" r:id="rId1"/>
  <headerFooter alignWithMargins="0">
    <oddFooter>&amp;L&amp;Z&amp;F&amp;RPrinted 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Z53"/>
  <sheetViews>
    <sheetView zoomScale="90" workbookViewId="0">
      <selection activeCell="A5" sqref="A5"/>
    </sheetView>
  </sheetViews>
  <sheetFormatPr defaultColWidth="9.140625" defaultRowHeight="12.75" outlineLevelCol="1" x14ac:dyDescent="0.2"/>
  <cols>
    <col min="1" max="1" width="11.85546875" style="107" bestFit="1" customWidth="1"/>
    <col min="2" max="2" width="10.42578125" style="107" customWidth="1"/>
    <col min="3" max="6" width="15.7109375" style="107" customWidth="1"/>
    <col min="7" max="7" width="8.42578125" style="107" hidden="1" customWidth="1"/>
    <col min="8" max="8" width="9" style="107" hidden="1" customWidth="1"/>
    <col min="9" max="9" width="11.7109375" style="107" hidden="1" customWidth="1"/>
    <col min="10" max="10" width="3" style="107" hidden="1" customWidth="1"/>
    <col min="11" max="11" width="29.7109375" style="107" hidden="1" customWidth="1"/>
    <col min="12" max="12" width="59" style="107" bestFit="1" customWidth="1"/>
    <col min="13" max="13" width="33" style="107" customWidth="1"/>
    <col min="14" max="14" width="27.42578125" style="107" customWidth="1"/>
    <col min="15" max="15" width="9.140625" style="107"/>
    <col min="16" max="19" width="0" style="107" hidden="1" customWidth="1" outlineLevel="1"/>
    <col min="20" max="20" width="9.140625" style="107" collapsed="1"/>
    <col min="21" max="16384" width="9.140625" style="107"/>
  </cols>
  <sheetData>
    <row r="1" spans="1:26" ht="36.75" customHeight="1" x14ac:dyDescent="0.2">
      <c r="A1" s="103" t="s">
        <v>0</v>
      </c>
      <c r="B1" s="290" t="s">
        <v>275</v>
      </c>
      <c r="C1" s="291"/>
      <c r="D1" s="291"/>
      <c r="E1" s="292"/>
      <c r="F1" s="104"/>
      <c r="G1" s="104"/>
      <c r="H1" s="104"/>
      <c r="I1" s="104"/>
      <c r="J1" s="104"/>
      <c r="K1" s="104"/>
      <c r="L1" s="105"/>
      <c r="M1" s="105"/>
      <c r="N1" s="106"/>
    </row>
    <row r="2" spans="1:26" x14ac:dyDescent="0.2">
      <c r="A2" s="108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</row>
    <row r="3" spans="1:26" ht="36.75" customHeight="1" x14ac:dyDescent="0.2">
      <c r="A3" s="111" t="s">
        <v>2</v>
      </c>
      <c r="B3" s="290" t="s">
        <v>318</v>
      </c>
      <c r="C3" s="291"/>
      <c r="D3" s="291"/>
      <c r="E3" s="292"/>
      <c r="F3" s="112"/>
      <c r="G3" s="112"/>
      <c r="H3" s="112"/>
      <c r="I3" s="112"/>
      <c r="J3" s="112"/>
      <c r="K3" s="112"/>
      <c r="L3" s="375"/>
      <c r="M3" s="109"/>
      <c r="N3" s="110"/>
    </row>
    <row r="4" spans="1:26" x14ac:dyDescent="0.2">
      <c r="A4" s="108"/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10"/>
    </row>
    <row r="5" spans="1:26" ht="36" customHeight="1" x14ac:dyDescent="0.2">
      <c r="A5" s="113" t="s">
        <v>3</v>
      </c>
      <c r="B5" s="114" t="s">
        <v>4</v>
      </c>
      <c r="C5" s="115">
        <v>44420</v>
      </c>
      <c r="D5" s="114" t="s">
        <v>5</v>
      </c>
      <c r="E5" s="376">
        <v>44450</v>
      </c>
      <c r="F5" s="116"/>
      <c r="G5" s="117"/>
      <c r="H5" s="118"/>
      <c r="I5" s="118"/>
      <c r="J5" s="118"/>
      <c r="K5" s="118"/>
      <c r="L5" s="109"/>
      <c r="M5" s="109"/>
      <c r="N5" s="110"/>
    </row>
    <row r="6" spans="1:26" x14ac:dyDescent="0.2">
      <c r="A6" s="108"/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10"/>
    </row>
    <row r="7" spans="1:26" x14ac:dyDescent="0.2">
      <c r="A7" s="108"/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10"/>
    </row>
    <row r="8" spans="1:26" x14ac:dyDescent="0.2">
      <c r="A8" s="121" t="s">
        <v>6</v>
      </c>
      <c r="B8" s="120" t="s">
        <v>7</v>
      </c>
      <c r="C8" s="120" t="s">
        <v>8</v>
      </c>
      <c r="D8" s="120" t="s">
        <v>7</v>
      </c>
      <c r="E8" s="120" t="s">
        <v>9</v>
      </c>
      <c r="F8" s="120" t="s">
        <v>10</v>
      </c>
      <c r="G8" s="293" t="s">
        <v>11</v>
      </c>
      <c r="H8" s="294"/>
      <c r="I8" s="294"/>
      <c r="J8" s="295"/>
      <c r="K8" s="121" t="s">
        <v>12</v>
      </c>
      <c r="L8" s="120" t="s">
        <v>13</v>
      </c>
      <c r="M8" s="122" t="s">
        <v>14</v>
      </c>
      <c r="N8" s="122" t="s">
        <v>15</v>
      </c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</row>
    <row r="9" spans="1:26" x14ac:dyDescent="0.2">
      <c r="A9" s="124" t="s">
        <v>16</v>
      </c>
      <c r="B9" s="125" t="s">
        <v>17</v>
      </c>
      <c r="C9" s="125" t="s">
        <v>18</v>
      </c>
      <c r="D9" s="125" t="s">
        <v>18</v>
      </c>
      <c r="E9" s="125" t="s">
        <v>19</v>
      </c>
      <c r="F9" s="125" t="s">
        <v>18</v>
      </c>
      <c r="G9" s="296"/>
      <c r="H9" s="297"/>
      <c r="I9" s="297"/>
      <c r="J9" s="298"/>
      <c r="K9" s="124" t="s">
        <v>20</v>
      </c>
      <c r="L9" s="125" t="s">
        <v>21</v>
      </c>
      <c r="M9" s="126"/>
      <c r="N9" s="127" t="s">
        <v>22</v>
      </c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</row>
    <row r="10" spans="1:26" x14ac:dyDescent="0.2">
      <c r="A10" s="250" t="s">
        <v>23</v>
      </c>
      <c r="B10" s="129" t="s">
        <v>24</v>
      </c>
      <c r="C10" s="129" t="s">
        <v>25</v>
      </c>
      <c r="D10" s="129" t="s">
        <v>25</v>
      </c>
      <c r="E10" s="129" t="s">
        <v>25</v>
      </c>
      <c r="F10" s="129" t="s">
        <v>25</v>
      </c>
      <c r="G10" s="130" t="s">
        <v>26</v>
      </c>
      <c r="H10" s="130" t="s">
        <v>27</v>
      </c>
      <c r="I10" s="130" t="s">
        <v>28</v>
      </c>
      <c r="J10" s="130"/>
      <c r="K10" s="131" t="s">
        <v>29</v>
      </c>
      <c r="L10" s="132"/>
      <c r="M10" s="133"/>
      <c r="N10" s="134"/>
    </row>
    <row r="11" spans="1:26" ht="0.75" customHeight="1" x14ac:dyDescent="0.2">
      <c r="A11" s="135"/>
      <c r="B11" s="129"/>
      <c r="C11" s="129"/>
      <c r="D11" s="129"/>
      <c r="E11" s="129"/>
      <c r="F11" s="129"/>
      <c r="G11" s="130"/>
      <c r="H11" s="130"/>
      <c r="I11" s="130"/>
      <c r="J11" s="130"/>
      <c r="K11" s="130"/>
      <c r="L11" s="132"/>
      <c r="M11" s="133"/>
      <c r="N11" s="133"/>
    </row>
    <row r="12" spans="1:26" ht="15.75" x14ac:dyDescent="0.25">
      <c r="A12" s="377">
        <v>44420</v>
      </c>
      <c r="B12" s="142" t="s">
        <v>39</v>
      </c>
      <c r="C12" s="138">
        <v>2.29</v>
      </c>
      <c r="D12" s="139">
        <f>C12/120*20</f>
        <v>0.38166666666666671</v>
      </c>
      <c r="E12" s="138"/>
      <c r="F12" s="140">
        <f>C12/120*100</f>
        <v>1.9083333333333334</v>
      </c>
      <c r="G12" s="141">
        <v>595</v>
      </c>
      <c r="H12" s="141">
        <v>4202</v>
      </c>
      <c r="I12" s="141"/>
      <c r="J12" s="267"/>
      <c r="K12" s="267" t="s">
        <v>276</v>
      </c>
      <c r="L12" s="378" t="s">
        <v>277</v>
      </c>
      <c r="M12" s="379" t="s">
        <v>32</v>
      </c>
      <c r="N12" s="379" t="s">
        <v>278</v>
      </c>
      <c r="P12" s="107" t="b">
        <f t="shared" ref="P12:P13" si="0">OR(G12&lt;100,LEN(G12)=2)</f>
        <v>0</v>
      </c>
      <c r="Q12" s="107" t="b">
        <f t="shared" ref="Q12:Q13" si="1">OR(H12&lt;1000,LEN(H12)=3)</f>
        <v>0</v>
      </c>
      <c r="R12" s="107" t="b">
        <f t="shared" ref="R12:R13" si="2">IF(I12&lt;1000,TRUE)</f>
        <v>1</v>
      </c>
      <c r="S12" s="107" t="e">
        <f>OR(#REF!&lt;100000,LEN(#REF!)=5)</f>
        <v>#REF!</v>
      </c>
    </row>
    <row r="13" spans="1:26" ht="15.75" x14ac:dyDescent="0.25">
      <c r="A13" s="377">
        <v>44420</v>
      </c>
      <c r="B13" s="142" t="s">
        <v>39</v>
      </c>
      <c r="C13" s="138">
        <v>18</v>
      </c>
      <c r="D13" s="139">
        <f t="shared" ref="D13:D45" si="3">C13/120*20</f>
        <v>3</v>
      </c>
      <c r="E13" s="138"/>
      <c r="F13" s="140">
        <f t="shared" ref="F13:F45" si="4">C13/120*100</f>
        <v>15</v>
      </c>
      <c r="G13" s="141">
        <v>595</v>
      </c>
      <c r="H13" s="141">
        <v>4202</v>
      </c>
      <c r="I13" s="141"/>
      <c r="J13" s="267"/>
      <c r="K13" s="267" t="s">
        <v>276</v>
      </c>
      <c r="L13" s="378" t="s">
        <v>279</v>
      </c>
      <c r="M13" s="379" t="s">
        <v>32</v>
      </c>
      <c r="N13" s="379" t="s">
        <v>278</v>
      </c>
      <c r="P13" s="107" t="b">
        <f t="shared" si="0"/>
        <v>0</v>
      </c>
      <c r="Q13" s="107" t="b">
        <f t="shared" si="1"/>
        <v>0</v>
      </c>
      <c r="R13" s="107" t="b">
        <f t="shared" si="2"/>
        <v>1</v>
      </c>
      <c r="S13" s="107" t="e">
        <f>OR(#REF!&lt;100000,LEN(#REF!)=5)</f>
        <v>#REF!</v>
      </c>
    </row>
    <row r="14" spans="1:26" ht="15.75" x14ac:dyDescent="0.25">
      <c r="A14" s="377">
        <v>44420</v>
      </c>
      <c r="B14" s="142" t="s">
        <v>39</v>
      </c>
      <c r="C14" s="138">
        <v>18</v>
      </c>
      <c r="D14" s="139">
        <f t="shared" si="3"/>
        <v>3</v>
      </c>
      <c r="E14" s="138"/>
      <c r="F14" s="140">
        <f t="shared" si="4"/>
        <v>15</v>
      </c>
      <c r="G14" s="141">
        <v>595</v>
      </c>
      <c r="H14" s="141">
        <v>4202</v>
      </c>
      <c r="I14" s="141"/>
      <c r="J14" s="267"/>
      <c r="K14" s="267" t="s">
        <v>276</v>
      </c>
      <c r="L14" s="378" t="s">
        <v>279</v>
      </c>
      <c r="M14" s="379" t="s">
        <v>32</v>
      </c>
      <c r="N14" s="379" t="s">
        <v>278</v>
      </c>
    </row>
    <row r="15" spans="1:26" ht="15.75" x14ac:dyDescent="0.25">
      <c r="A15" s="377">
        <v>44421</v>
      </c>
      <c r="B15" s="142" t="s">
        <v>31</v>
      </c>
      <c r="C15" s="138">
        <v>25</v>
      </c>
      <c r="D15" s="139"/>
      <c r="E15" s="138"/>
      <c r="F15" s="140">
        <v>25</v>
      </c>
      <c r="G15" s="141">
        <v>611</v>
      </c>
      <c r="H15" s="141">
        <v>4200</v>
      </c>
      <c r="I15" s="141">
        <v>61106</v>
      </c>
      <c r="J15" s="267"/>
      <c r="K15" s="267" t="s">
        <v>280</v>
      </c>
      <c r="L15" s="378" t="s">
        <v>281</v>
      </c>
      <c r="M15" s="379" t="s">
        <v>282</v>
      </c>
      <c r="N15" s="379" t="s">
        <v>214</v>
      </c>
      <c r="O15" s="315"/>
    </row>
    <row r="16" spans="1:26" ht="15.75" x14ac:dyDescent="0.25">
      <c r="A16" s="377">
        <v>44422</v>
      </c>
      <c r="B16" s="142" t="s">
        <v>39</v>
      </c>
      <c r="C16" s="138">
        <v>174</v>
      </c>
      <c r="D16" s="139">
        <f t="shared" si="3"/>
        <v>29</v>
      </c>
      <c r="E16" s="138"/>
      <c r="F16" s="140">
        <f t="shared" si="4"/>
        <v>145</v>
      </c>
      <c r="G16" s="141">
        <v>611</v>
      </c>
      <c r="H16" s="141">
        <v>4200</v>
      </c>
      <c r="I16" s="141">
        <v>61111</v>
      </c>
      <c r="J16" s="267"/>
      <c r="K16" s="267" t="s">
        <v>280</v>
      </c>
      <c r="L16" s="378" t="s">
        <v>283</v>
      </c>
      <c r="M16" s="379" t="s">
        <v>284</v>
      </c>
      <c r="N16" s="379" t="s">
        <v>285</v>
      </c>
    </row>
    <row r="17" spans="1:15" ht="15.75" x14ac:dyDescent="0.25">
      <c r="A17" s="377">
        <v>44423</v>
      </c>
      <c r="B17" s="142" t="s">
        <v>39</v>
      </c>
      <c r="C17" s="138">
        <v>38.840000000000003</v>
      </c>
      <c r="D17" s="139">
        <f t="shared" si="3"/>
        <v>6.4733333333333345</v>
      </c>
      <c r="E17" s="138"/>
      <c r="F17" s="140">
        <f t="shared" si="4"/>
        <v>32.366666666666674</v>
      </c>
      <c r="G17" s="141">
        <v>595</v>
      </c>
      <c r="H17" s="141">
        <v>4202</v>
      </c>
      <c r="I17" s="141"/>
      <c r="J17" s="267"/>
      <c r="K17" s="267" t="s">
        <v>276</v>
      </c>
      <c r="L17" s="378" t="s">
        <v>286</v>
      </c>
      <c r="M17" s="379" t="s">
        <v>32</v>
      </c>
      <c r="N17" s="379" t="s">
        <v>278</v>
      </c>
    </row>
    <row r="18" spans="1:15" ht="15.75" x14ac:dyDescent="0.25">
      <c r="A18" s="377">
        <v>44424</v>
      </c>
      <c r="B18" s="142" t="s">
        <v>39</v>
      </c>
      <c r="C18" s="138">
        <v>3.49</v>
      </c>
      <c r="D18" s="139">
        <f t="shared" si="3"/>
        <v>0.58166666666666678</v>
      </c>
      <c r="E18" s="138"/>
      <c r="F18" s="140">
        <f t="shared" si="4"/>
        <v>2.9083333333333337</v>
      </c>
      <c r="G18" s="141">
        <v>595</v>
      </c>
      <c r="H18" s="141">
        <v>4202</v>
      </c>
      <c r="I18" s="141"/>
      <c r="J18" s="267"/>
      <c r="K18" s="267" t="s">
        <v>276</v>
      </c>
      <c r="L18" s="378" t="s">
        <v>287</v>
      </c>
      <c r="M18" s="379" t="s">
        <v>32</v>
      </c>
      <c r="N18" s="379" t="s">
        <v>278</v>
      </c>
    </row>
    <row r="19" spans="1:15" ht="15.75" x14ac:dyDescent="0.25">
      <c r="A19" s="377">
        <v>44424</v>
      </c>
      <c r="B19" s="142" t="s">
        <v>39</v>
      </c>
      <c r="C19" s="138">
        <v>28.8</v>
      </c>
      <c r="D19" s="139">
        <f t="shared" si="3"/>
        <v>4.8000000000000007</v>
      </c>
      <c r="E19" s="138"/>
      <c r="F19" s="140">
        <f t="shared" si="4"/>
        <v>24.000000000000004</v>
      </c>
      <c r="G19" s="141">
        <v>595</v>
      </c>
      <c r="H19" s="141">
        <v>1101</v>
      </c>
      <c r="I19" s="141"/>
      <c r="J19" s="267"/>
      <c r="K19" s="267" t="s">
        <v>276</v>
      </c>
      <c r="L19" s="378" t="s">
        <v>288</v>
      </c>
      <c r="M19" s="379" t="s">
        <v>289</v>
      </c>
      <c r="N19" s="379" t="s">
        <v>268</v>
      </c>
    </row>
    <row r="20" spans="1:15" ht="15.75" x14ac:dyDescent="0.25">
      <c r="A20" s="377">
        <v>44425</v>
      </c>
      <c r="B20" s="142" t="s">
        <v>31</v>
      </c>
      <c r="C20" s="138">
        <v>7.13</v>
      </c>
      <c r="D20" s="139"/>
      <c r="E20" s="138"/>
      <c r="F20" s="140">
        <v>7.13</v>
      </c>
      <c r="G20" s="141">
        <v>595</v>
      </c>
      <c r="H20" s="141">
        <v>1105</v>
      </c>
      <c r="I20" s="141"/>
      <c r="J20" s="267"/>
      <c r="K20" s="267" t="s">
        <v>276</v>
      </c>
      <c r="L20" s="378" t="s">
        <v>290</v>
      </c>
      <c r="M20" s="379" t="s">
        <v>291</v>
      </c>
      <c r="N20" s="379" t="s">
        <v>292</v>
      </c>
    </row>
    <row r="21" spans="1:15" ht="15.75" x14ac:dyDescent="0.25">
      <c r="A21" s="377">
        <v>44426</v>
      </c>
      <c r="B21" s="142" t="s">
        <v>39</v>
      </c>
      <c r="C21" s="138">
        <v>92.49</v>
      </c>
      <c r="D21" s="139">
        <f t="shared" si="3"/>
        <v>15.414999999999999</v>
      </c>
      <c r="E21" s="138"/>
      <c r="F21" s="140">
        <f t="shared" si="4"/>
        <v>77.074999999999989</v>
      </c>
      <c r="G21" s="141">
        <v>595</v>
      </c>
      <c r="H21" s="141">
        <v>4020</v>
      </c>
      <c r="I21" s="141"/>
      <c r="J21" s="267"/>
      <c r="K21" s="267" t="s">
        <v>276</v>
      </c>
      <c r="L21" s="378" t="s">
        <v>293</v>
      </c>
      <c r="M21" s="379" t="s">
        <v>32</v>
      </c>
      <c r="N21" s="379" t="s">
        <v>294</v>
      </c>
    </row>
    <row r="22" spans="1:15" ht="15.75" x14ac:dyDescent="0.25">
      <c r="A22" s="377">
        <v>44426</v>
      </c>
      <c r="B22" s="142" t="s">
        <v>39</v>
      </c>
      <c r="C22" s="138">
        <v>2.4900000000000002</v>
      </c>
      <c r="D22" s="139">
        <f t="shared" si="3"/>
        <v>0.41500000000000004</v>
      </c>
      <c r="E22" s="138"/>
      <c r="F22" s="140">
        <f t="shared" si="4"/>
        <v>2.0750000000000002</v>
      </c>
      <c r="G22" s="141">
        <v>595</v>
      </c>
      <c r="H22" s="141">
        <v>4020</v>
      </c>
      <c r="I22" s="141"/>
      <c r="J22" s="267"/>
      <c r="K22" s="267" t="s">
        <v>276</v>
      </c>
      <c r="L22" s="378" t="s">
        <v>295</v>
      </c>
      <c r="M22" s="379" t="s">
        <v>32</v>
      </c>
      <c r="N22" s="379" t="s">
        <v>294</v>
      </c>
    </row>
    <row r="23" spans="1:15" ht="15.75" x14ac:dyDescent="0.25">
      <c r="A23" s="377">
        <v>44426</v>
      </c>
      <c r="B23" s="142" t="s">
        <v>33</v>
      </c>
      <c r="C23" s="138">
        <v>116.9</v>
      </c>
      <c r="D23" s="139"/>
      <c r="E23" s="138"/>
      <c r="F23" s="140">
        <v>116.9</v>
      </c>
      <c r="G23" s="141">
        <v>595</v>
      </c>
      <c r="H23" s="141">
        <v>4020</v>
      </c>
      <c r="I23" s="141"/>
      <c r="J23" s="267"/>
      <c r="K23" s="267" t="s">
        <v>276</v>
      </c>
      <c r="L23" s="378" t="s">
        <v>293</v>
      </c>
      <c r="M23" s="379" t="s">
        <v>32</v>
      </c>
      <c r="N23" s="379" t="s">
        <v>294</v>
      </c>
    </row>
    <row r="24" spans="1:15" ht="15.75" x14ac:dyDescent="0.25">
      <c r="A24" s="377">
        <v>44427</v>
      </c>
      <c r="B24" s="142" t="s">
        <v>39</v>
      </c>
      <c r="C24" s="138">
        <v>378</v>
      </c>
      <c r="D24" s="139">
        <f t="shared" si="3"/>
        <v>63</v>
      </c>
      <c r="E24" s="138"/>
      <c r="F24" s="140">
        <f t="shared" si="4"/>
        <v>315</v>
      </c>
      <c r="G24" s="141">
        <v>595</v>
      </c>
      <c r="H24" s="141">
        <v>1101</v>
      </c>
      <c r="I24" s="141"/>
      <c r="J24" s="267"/>
      <c r="K24" s="267" t="s">
        <v>276</v>
      </c>
      <c r="L24" s="378" t="s">
        <v>296</v>
      </c>
      <c r="M24" s="379" t="s">
        <v>297</v>
      </c>
      <c r="N24" s="379" t="s">
        <v>268</v>
      </c>
    </row>
    <row r="25" spans="1:15" ht="15.75" x14ac:dyDescent="0.25">
      <c r="A25" s="377">
        <v>44428</v>
      </c>
      <c r="B25" s="142" t="s">
        <v>31</v>
      </c>
      <c r="C25" s="138">
        <v>41.5</v>
      </c>
      <c r="D25" s="139"/>
      <c r="E25" s="138"/>
      <c r="F25" s="140">
        <v>41.5</v>
      </c>
      <c r="G25" s="141">
        <v>611</v>
      </c>
      <c r="H25" s="141">
        <v>4200</v>
      </c>
      <c r="I25" s="141">
        <v>61106</v>
      </c>
      <c r="J25" s="267"/>
      <c r="K25" s="267" t="s">
        <v>280</v>
      </c>
      <c r="L25" s="378" t="s">
        <v>281</v>
      </c>
      <c r="M25" s="379" t="s">
        <v>282</v>
      </c>
      <c r="N25" s="379" t="s">
        <v>214</v>
      </c>
      <c r="O25" s="315"/>
    </row>
    <row r="26" spans="1:15" ht="15.75" x14ac:dyDescent="0.25">
      <c r="A26" s="377">
        <v>44431</v>
      </c>
      <c r="B26" s="142" t="s">
        <v>39</v>
      </c>
      <c r="C26" s="138">
        <v>14.56</v>
      </c>
      <c r="D26" s="139">
        <f t="shared" si="3"/>
        <v>2.4266666666666667</v>
      </c>
      <c r="E26" s="138"/>
      <c r="F26" s="140">
        <f t="shared" si="4"/>
        <v>12.133333333333333</v>
      </c>
      <c r="G26" s="141">
        <v>595</v>
      </c>
      <c r="H26" s="141">
        <v>4020</v>
      </c>
      <c r="I26" s="141"/>
      <c r="J26" s="267"/>
      <c r="K26" s="267" t="s">
        <v>276</v>
      </c>
      <c r="L26" s="378" t="s">
        <v>298</v>
      </c>
      <c r="M26" s="379" t="s">
        <v>32</v>
      </c>
      <c r="N26" s="379" t="s">
        <v>294</v>
      </c>
    </row>
    <row r="27" spans="1:15" ht="15.75" x14ac:dyDescent="0.25">
      <c r="A27" s="377">
        <v>44431</v>
      </c>
      <c r="B27" s="142" t="s">
        <v>39</v>
      </c>
      <c r="C27" s="138">
        <v>2.8</v>
      </c>
      <c r="D27" s="139">
        <f t="shared" si="3"/>
        <v>0.46666666666666662</v>
      </c>
      <c r="E27" s="138"/>
      <c r="F27" s="140">
        <f t="shared" si="4"/>
        <v>2.333333333333333</v>
      </c>
      <c r="G27" s="141">
        <v>595</v>
      </c>
      <c r="H27" s="141">
        <v>4020</v>
      </c>
      <c r="I27" s="141"/>
      <c r="J27" s="267"/>
      <c r="K27" s="267" t="s">
        <v>276</v>
      </c>
      <c r="L27" s="378" t="s">
        <v>299</v>
      </c>
      <c r="M27" s="379" t="s">
        <v>32</v>
      </c>
      <c r="N27" s="379" t="s">
        <v>294</v>
      </c>
    </row>
    <row r="28" spans="1:15" ht="15.75" x14ac:dyDescent="0.25">
      <c r="A28" s="377">
        <v>44431</v>
      </c>
      <c r="B28" s="142" t="s">
        <v>39</v>
      </c>
      <c r="C28" s="138">
        <v>19.989999999999998</v>
      </c>
      <c r="D28" s="139">
        <f t="shared" si="3"/>
        <v>3.3316666666666666</v>
      </c>
      <c r="E28" s="138"/>
      <c r="F28" s="140">
        <f t="shared" si="4"/>
        <v>16.658333333333335</v>
      </c>
      <c r="G28" s="141">
        <v>595</v>
      </c>
      <c r="H28" s="141">
        <v>4020</v>
      </c>
      <c r="I28" s="141"/>
      <c r="J28" s="267"/>
      <c r="K28" s="267" t="s">
        <v>276</v>
      </c>
      <c r="L28" s="378" t="s">
        <v>300</v>
      </c>
      <c r="M28" s="379" t="s">
        <v>32</v>
      </c>
      <c r="N28" s="379" t="s">
        <v>294</v>
      </c>
    </row>
    <row r="29" spans="1:15" ht="15.75" x14ac:dyDescent="0.25">
      <c r="A29" s="377">
        <v>44431</v>
      </c>
      <c r="B29" s="142" t="s">
        <v>39</v>
      </c>
      <c r="C29" s="138">
        <v>5.65</v>
      </c>
      <c r="D29" s="139">
        <f t="shared" si="3"/>
        <v>0.94166666666666676</v>
      </c>
      <c r="E29" s="138"/>
      <c r="F29" s="140">
        <f t="shared" si="4"/>
        <v>4.7083333333333339</v>
      </c>
      <c r="G29" s="141">
        <v>595</v>
      </c>
      <c r="H29" s="141">
        <v>4020</v>
      </c>
      <c r="I29" s="141"/>
      <c r="J29" s="267"/>
      <c r="K29" s="267" t="s">
        <v>276</v>
      </c>
      <c r="L29" s="378" t="s">
        <v>301</v>
      </c>
      <c r="M29" s="379" t="s">
        <v>32</v>
      </c>
      <c r="N29" s="379" t="s">
        <v>294</v>
      </c>
    </row>
    <row r="30" spans="1:15" ht="15.75" x14ac:dyDescent="0.25">
      <c r="A30" s="377">
        <v>44431</v>
      </c>
      <c r="B30" s="142" t="s">
        <v>39</v>
      </c>
      <c r="C30" s="138">
        <v>26.99</v>
      </c>
      <c r="D30" s="139">
        <f t="shared" si="3"/>
        <v>4.4983333333333331</v>
      </c>
      <c r="E30" s="138"/>
      <c r="F30" s="140">
        <f t="shared" si="4"/>
        <v>22.491666666666667</v>
      </c>
      <c r="G30" s="141">
        <v>595</v>
      </c>
      <c r="H30" s="141">
        <v>4020</v>
      </c>
      <c r="I30" s="141"/>
      <c r="J30" s="267"/>
      <c r="K30" s="267" t="s">
        <v>276</v>
      </c>
      <c r="L30" s="378" t="s">
        <v>302</v>
      </c>
      <c r="M30" s="379" t="s">
        <v>32</v>
      </c>
      <c r="N30" s="379" t="s">
        <v>294</v>
      </c>
    </row>
    <row r="31" spans="1:15" ht="15.75" x14ac:dyDescent="0.25">
      <c r="A31" s="377">
        <v>44432</v>
      </c>
      <c r="B31" s="142" t="s">
        <v>39</v>
      </c>
      <c r="C31" s="138">
        <v>7.99</v>
      </c>
      <c r="D31" s="139">
        <f t="shared" si="3"/>
        <v>1.3316666666666668</v>
      </c>
      <c r="E31" s="138"/>
      <c r="F31" s="140">
        <f t="shared" si="4"/>
        <v>6.6583333333333341</v>
      </c>
      <c r="G31" s="141">
        <v>595</v>
      </c>
      <c r="H31" s="141">
        <v>4020</v>
      </c>
      <c r="I31" s="141"/>
      <c r="J31" s="267"/>
      <c r="K31" s="267" t="s">
        <v>276</v>
      </c>
      <c r="L31" s="378" t="s">
        <v>303</v>
      </c>
      <c r="M31" s="379" t="s">
        <v>32</v>
      </c>
      <c r="N31" s="379" t="s">
        <v>294</v>
      </c>
    </row>
    <row r="32" spans="1:15" ht="15.75" x14ac:dyDescent="0.25">
      <c r="A32" s="377">
        <v>44432</v>
      </c>
      <c r="B32" s="142" t="s">
        <v>39</v>
      </c>
      <c r="C32" s="138">
        <v>4.28</v>
      </c>
      <c r="D32" s="139">
        <f t="shared" si="3"/>
        <v>0.71333333333333337</v>
      </c>
      <c r="E32" s="138"/>
      <c r="F32" s="140">
        <f t="shared" si="4"/>
        <v>3.5666666666666664</v>
      </c>
      <c r="G32" s="141">
        <v>595</v>
      </c>
      <c r="H32" s="141">
        <v>4020</v>
      </c>
      <c r="I32" s="141"/>
      <c r="J32" s="267"/>
      <c r="K32" s="267" t="s">
        <v>276</v>
      </c>
      <c r="L32" s="378" t="s">
        <v>304</v>
      </c>
      <c r="M32" s="379" t="s">
        <v>32</v>
      </c>
      <c r="N32" s="379" t="s">
        <v>294</v>
      </c>
    </row>
    <row r="33" spans="1:15" ht="15.75" x14ac:dyDescent="0.25">
      <c r="A33" s="377">
        <v>44432</v>
      </c>
      <c r="B33" s="142" t="s">
        <v>39</v>
      </c>
      <c r="C33" s="138">
        <v>144.66</v>
      </c>
      <c r="D33" s="139">
        <f t="shared" si="3"/>
        <v>24.11</v>
      </c>
      <c r="E33" s="138"/>
      <c r="F33" s="140">
        <f t="shared" si="4"/>
        <v>120.55</v>
      </c>
      <c r="G33" s="141">
        <v>595</v>
      </c>
      <c r="H33" s="141">
        <v>4020</v>
      </c>
      <c r="I33" s="141"/>
      <c r="J33" s="267"/>
      <c r="K33" s="267" t="s">
        <v>276</v>
      </c>
      <c r="L33" s="378" t="s">
        <v>305</v>
      </c>
      <c r="M33" s="379" t="s">
        <v>32</v>
      </c>
      <c r="N33" s="379" t="s">
        <v>294</v>
      </c>
    </row>
    <row r="34" spans="1:15" ht="15.75" x14ac:dyDescent="0.25">
      <c r="A34" s="377">
        <v>44433</v>
      </c>
      <c r="B34" s="142" t="s">
        <v>39</v>
      </c>
      <c r="C34" s="138">
        <v>11.89</v>
      </c>
      <c r="D34" s="139">
        <f t="shared" si="3"/>
        <v>1.9816666666666669</v>
      </c>
      <c r="E34" s="138"/>
      <c r="F34" s="140">
        <f t="shared" si="4"/>
        <v>9.908333333333335</v>
      </c>
      <c r="G34" s="141">
        <v>595</v>
      </c>
      <c r="H34" s="141">
        <v>4020</v>
      </c>
      <c r="I34" s="141"/>
      <c r="J34" s="267"/>
      <c r="K34" s="267" t="s">
        <v>276</v>
      </c>
      <c r="L34" s="378" t="s">
        <v>306</v>
      </c>
      <c r="M34" s="379" t="s">
        <v>32</v>
      </c>
      <c r="N34" s="379" t="s">
        <v>294</v>
      </c>
    </row>
    <row r="35" spans="1:15" ht="15.75" x14ac:dyDescent="0.25">
      <c r="A35" s="377">
        <v>44433</v>
      </c>
      <c r="B35" s="142" t="s">
        <v>31</v>
      </c>
      <c r="C35" s="138">
        <v>322.02</v>
      </c>
      <c r="D35" s="139"/>
      <c r="E35" s="138"/>
      <c r="F35" s="140">
        <v>322.02</v>
      </c>
      <c r="G35" s="141">
        <v>611</v>
      </c>
      <c r="H35" s="141">
        <v>4200</v>
      </c>
      <c r="I35" s="141">
        <v>61106</v>
      </c>
      <c r="J35" s="267"/>
      <c r="K35" s="267" t="s">
        <v>280</v>
      </c>
      <c r="L35" s="378" t="s">
        <v>307</v>
      </c>
      <c r="M35" s="379" t="s">
        <v>308</v>
      </c>
      <c r="N35" s="379" t="s">
        <v>214</v>
      </c>
      <c r="O35" s="315"/>
    </row>
    <row r="36" spans="1:15" ht="15.75" x14ac:dyDescent="0.25">
      <c r="A36" s="377">
        <v>44434</v>
      </c>
      <c r="B36" s="142" t="s">
        <v>39</v>
      </c>
      <c r="C36" s="138">
        <v>552</v>
      </c>
      <c r="D36" s="139">
        <f t="shared" si="3"/>
        <v>92</v>
      </c>
      <c r="E36" s="138"/>
      <c r="F36" s="140">
        <f t="shared" si="4"/>
        <v>459.99999999999994</v>
      </c>
      <c r="G36" s="141">
        <v>595</v>
      </c>
      <c r="H36" s="141">
        <v>1101</v>
      </c>
      <c r="I36" s="141"/>
      <c r="J36" s="267"/>
      <c r="K36" s="267" t="s">
        <v>276</v>
      </c>
      <c r="L36" s="378" t="s">
        <v>309</v>
      </c>
      <c r="M36" s="379" t="s">
        <v>297</v>
      </c>
      <c r="N36" s="379" t="s">
        <v>268</v>
      </c>
    </row>
    <row r="37" spans="1:15" ht="15.75" x14ac:dyDescent="0.25">
      <c r="A37" s="377">
        <v>44435</v>
      </c>
      <c r="B37" s="142" t="s">
        <v>31</v>
      </c>
      <c r="C37" s="138">
        <v>33</v>
      </c>
      <c r="D37" s="139"/>
      <c r="E37" s="138"/>
      <c r="F37" s="140">
        <f>C37</f>
        <v>33</v>
      </c>
      <c r="G37" s="141">
        <v>611</v>
      </c>
      <c r="H37" s="141">
        <v>4200</v>
      </c>
      <c r="I37" s="141">
        <v>61106</v>
      </c>
      <c r="J37" s="267"/>
      <c r="K37" s="267" t="s">
        <v>280</v>
      </c>
      <c r="L37" s="378" t="s">
        <v>281</v>
      </c>
      <c r="M37" s="379" t="s">
        <v>282</v>
      </c>
      <c r="N37" s="379" t="s">
        <v>214</v>
      </c>
    </row>
    <row r="38" spans="1:15" ht="15.75" x14ac:dyDescent="0.25">
      <c r="A38" s="377">
        <v>44436</v>
      </c>
      <c r="B38" s="142" t="s">
        <v>31</v>
      </c>
      <c r="C38" s="138">
        <v>250</v>
      </c>
      <c r="D38" s="139"/>
      <c r="E38" s="138"/>
      <c r="F38" s="140">
        <f>C38</f>
        <v>250</v>
      </c>
      <c r="G38" s="141">
        <v>611</v>
      </c>
      <c r="H38" s="141">
        <v>4200</v>
      </c>
      <c r="I38" s="141">
        <v>61106</v>
      </c>
      <c r="J38" s="267"/>
      <c r="K38" s="267" t="s">
        <v>280</v>
      </c>
      <c r="L38" s="378" t="s">
        <v>281</v>
      </c>
      <c r="M38" s="379" t="s">
        <v>213</v>
      </c>
      <c r="N38" s="379" t="s">
        <v>214</v>
      </c>
      <c r="O38" s="315"/>
    </row>
    <row r="39" spans="1:15" ht="15.75" x14ac:dyDescent="0.25">
      <c r="A39" s="377">
        <v>44436</v>
      </c>
      <c r="B39" s="142" t="s">
        <v>31</v>
      </c>
      <c r="C39" s="138">
        <v>266.17</v>
      </c>
      <c r="D39" s="139"/>
      <c r="E39" s="138"/>
      <c r="F39" s="140">
        <f>C39</f>
        <v>266.17</v>
      </c>
      <c r="G39" s="141">
        <v>595</v>
      </c>
      <c r="H39" s="141">
        <v>4200</v>
      </c>
      <c r="I39" s="141">
        <v>59510</v>
      </c>
      <c r="J39" s="267"/>
      <c r="K39" s="267" t="s">
        <v>280</v>
      </c>
      <c r="L39" s="378" t="s">
        <v>310</v>
      </c>
      <c r="M39" s="379" t="s">
        <v>308</v>
      </c>
      <c r="N39" s="379" t="s">
        <v>214</v>
      </c>
      <c r="O39" s="315"/>
    </row>
    <row r="40" spans="1:15" ht="15.75" x14ac:dyDescent="0.25">
      <c r="A40" s="377">
        <v>44444</v>
      </c>
      <c r="B40" s="142" t="s">
        <v>39</v>
      </c>
      <c r="C40" s="138">
        <v>19.989999999999998</v>
      </c>
      <c r="D40" s="139">
        <f t="shared" si="3"/>
        <v>3.3316666666666666</v>
      </c>
      <c r="E40" s="138"/>
      <c r="F40" s="140">
        <f t="shared" si="4"/>
        <v>16.658333333333335</v>
      </c>
      <c r="G40" s="141">
        <v>595</v>
      </c>
      <c r="H40" s="141">
        <v>4202</v>
      </c>
      <c r="I40" s="141"/>
      <c r="J40" s="267"/>
      <c r="K40" s="267" t="s">
        <v>276</v>
      </c>
      <c r="L40" s="378" t="s">
        <v>279</v>
      </c>
      <c r="M40" s="379" t="s">
        <v>32</v>
      </c>
      <c r="N40" s="379" t="s">
        <v>278</v>
      </c>
    </row>
    <row r="41" spans="1:15" ht="15.75" x14ac:dyDescent="0.25">
      <c r="A41" s="377">
        <v>44447</v>
      </c>
      <c r="B41" s="142" t="s">
        <v>39</v>
      </c>
      <c r="C41" s="138">
        <v>10.029999999999999</v>
      </c>
      <c r="D41" s="139">
        <f t="shared" si="3"/>
        <v>1.6716666666666666</v>
      </c>
      <c r="E41" s="138"/>
      <c r="F41" s="140">
        <f t="shared" si="4"/>
        <v>8.3583333333333325</v>
      </c>
      <c r="G41" s="141">
        <v>595</v>
      </c>
      <c r="H41" s="141">
        <v>4202</v>
      </c>
      <c r="I41" s="141"/>
      <c r="J41" s="267"/>
      <c r="K41" s="267" t="s">
        <v>276</v>
      </c>
      <c r="L41" s="378" t="s">
        <v>311</v>
      </c>
      <c r="M41" s="379" t="s">
        <v>32</v>
      </c>
      <c r="N41" s="379" t="s">
        <v>278</v>
      </c>
    </row>
    <row r="42" spans="1:15" ht="15.75" x14ac:dyDescent="0.25">
      <c r="A42" s="377">
        <v>44447</v>
      </c>
      <c r="B42" s="142" t="s">
        <v>31</v>
      </c>
      <c r="C42" s="138">
        <v>220</v>
      </c>
      <c r="D42" s="139"/>
      <c r="E42" s="138"/>
      <c r="F42" s="140">
        <f>C42</f>
        <v>220</v>
      </c>
      <c r="G42" s="141">
        <v>595</v>
      </c>
      <c r="H42" s="141">
        <v>2202</v>
      </c>
      <c r="I42" s="141"/>
      <c r="J42" s="267"/>
      <c r="K42" s="267" t="s">
        <v>276</v>
      </c>
      <c r="L42" s="378" t="s">
        <v>312</v>
      </c>
      <c r="M42" s="379" t="s">
        <v>313</v>
      </c>
      <c r="N42" s="379" t="s">
        <v>314</v>
      </c>
      <c r="O42" s="315"/>
    </row>
    <row r="43" spans="1:15" ht="15.75" x14ac:dyDescent="0.25">
      <c r="A43" s="377">
        <v>44448</v>
      </c>
      <c r="B43" s="142" t="s">
        <v>31</v>
      </c>
      <c r="C43" s="138">
        <v>284.81</v>
      </c>
      <c r="D43" s="139"/>
      <c r="E43" s="138"/>
      <c r="F43" s="140">
        <f>C43</f>
        <v>284.81</v>
      </c>
      <c r="G43" s="141">
        <v>595</v>
      </c>
      <c r="H43" s="141">
        <v>1105</v>
      </c>
      <c r="I43" s="141"/>
      <c r="J43" s="267"/>
      <c r="K43" s="267" t="s">
        <v>280</v>
      </c>
      <c r="L43" s="378" t="s">
        <v>290</v>
      </c>
      <c r="M43" s="379" t="s">
        <v>315</v>
      </c>
      <c r="N43" s="379" t="s">
        <v>292</v>
      </c>
      <c r="O43" s="315"/>
    </row>
    <row r="44" spans="1:15" ht="15.75" x14ac:dyDescent="0.25">
      <c r="A44" s="377">
        <v>44448</v>
      </c>
      <c r="B44" s="142" t="s">
        <v>39</v>
      </c>
      <c r="C44" s="138">
        <v>8.99</v>
      </c>
      <c r="D44" s="139">
        <f t="shared" si="3"/>
        <v>1.4983333333333335</v>
      </c>
      <c r="E44" s="138"/>
      <c r="F44" s="140">
        <f t="shared" si="4"/>
        <v>7.4916666666666671</v>
      </c>
      <c r="G44" s="141">
        <v>595</v>
      </c>
      <c r="H44" s="141">
        <v>4020</v>
      </c>
      <c r="I44" s="141"/>
      <c r="J44" s="267"/>
      <c r="K44" s="267" t="s">
        <v>276</v>
      </c>
      <c r="L44" s="378" t="s">
        <v>316</v>
      </c>
      <c r="M44" s="379" t="s">
        <v>32</v>
      </c>
      <c r="N44" s="379" t="s">
        <v>294</v>
      </c>
    </row>
    <row r="45" spans="1:15" ht="15.75" x14ac:dyDescent="0.25">
      <c r="A45" s="377">
        <v>44448</v>
      </c>
      <c r="B45" s="142" t="s">
        <v>39</v>
      </c>
      <c r="C45" s="138">
        <v>4.8600000000000003</v>
      </c>
      <c r="D45" s="139">
        <f t="shared" si="3"/>
        <v>0.81</v>
      </c>
      <c r="E45" s="138"/>
      <c r="F45" s="140">
        <f t="shared" si="4"/>
        <v>4.05</v>
      </c>
      <c r="G45" s="141">
        <v>595</v>
      </c>
      <c r="H45" s="141">
        <v>4020</v>
      </c>
      <c r="I45" s="141"/>
      <c r="J45" s="267"/>
      <c r="K45" s="267" t="s">
        <v>276</v>
      </c>
      <c r="L45" s="378" t="s">
        <v>317</v>
      </c>
      <c r="M45" s="379" t="s">
        <v>32</v>
      </c>
      <c r="N45" s="379" t="s">
        <v>294</v>
      </c>
    </row>
    <row r="46" spans="1:15" ht="20.100000000000001" customHeight="1" thickBot="1" x14ac:dyDescent="0.25">
      <c r="A46" s="299" t="s">
        <v>34</v>
      </c>
      <c r="B46" s="300"/>
      <c r="C46" s="144">
        <f>SUM(C12:C45)</f>
        <v>3157.61</v>
      </c>
      <c r="D46" s="144">
        <f>SUM(D12:D45)</f>
        <v>265.18</v>
      </c>
      <c r="E46" s="144"/>
      <c r="F46" s="144">
        <f>SUM(F12:F45)</f>
        <v>2892.43</v>
      </c>
      <c r="G46" s="145"/>
      <c r="H46" s="145"/>
      <c r="I46" s="145"/>
      <c r="J46" s="146"/>
      <c r="K46" s="146"/>
      <c r="L46" s="147"/>
      <c r="M46" s="148"/>
      <c r="N46" s="149"/>
    </row>
    <row r="48" spans="1:15" x14ac:dyDescent="0.2">
      <c r="B48" s="293" t="s">
        <v>35</v>
      </c>
      <c r="C48" s="295"/>
    </row>
    <row r="49" spans="2:3" x14ac:dyDescent="0.2">
      <c r="B49" s="150" t="s">
        <v>36</v>
      </c>
      <c r="C49" s="151" t="s">
        <v>37</v>
      </c>
    </row>
    <row r="50" spans="2:3" x14ac:dyDescent="0.2">
      <c r="B50" s="150" t="s">
        <v>31</v>
      </c>
      <c r="C50" s="151" t="s">
        <v>38</v>
      </c>
    </row>
    <row r="51" spans="2:3" x14ac:dyDescent="0.2">
      <c r="B51" s="150" t="s">
        <v>39</v>
      </c>
      <c r="C51" s="151" t="s">
        <v>40</v>
      </c>
    </row>
    <row r="52" spans="2:3" x14ac:dyDescent="0.2">
      <c r="B52" s="150" t="s">
        <v>198</v>
      </c>
      <c r="C52" s="151" t="s">
        <v>199</v>
      </c>
    </row>
    <row r="53" spans="2:3" x14ac:dyDescent="0.2">
      <c r="B53" s="133" t="s">
        <v>33</v>
      </c>
      <c r="C53" s="264" t="s">
        <v>41</v>
      </c>
    </row>
  </sheetData>
  <autoFilter ref="A8:N10">
    <filterColumn colId="6" showButton="0"/>
    <filterColumn colId="7" showButton="0"/>
    <filterColumn colId="8" showButton="0"/>
  </autoFilter>
  <mergeCells count="6">
    <mergeCell ref="B1:E1"/>
    <mergeCell ref="B3:E3"/>
    <mergeCell ref="G8:J8"/>
    <mergeCell ref="G9:J9"/>
    <mergeCell ref="A46:B46"/>
    <mergeCell ref="B48:C48"/>
  </mergeCells>
  <conditionalFormatting sqref="J12:K21 J24:K45">
    <cfRule type="expression" priority="21" stopIfTrue="1">
      <formula>AND(SUM($P12:$T12)&gt;0,NOT(ISBLANK(J12)))</formula>
    </cfRule>
    <cfRule type="expression" dxfId="29" priority="22" stopIfTrue="1">
      <formula>SUM($P12:$T12)&gt;0</formula>
    </cfRule>
  </conditionalFormatting>
  <conditionalFormatting sqref="B1:E1 B3:E3 C12">
    <cfRule type="expression" dxfId="28" priority="23" stopIfTrue="1">
      <formula>ISBLANK(B1)</formula>
    </cfRule>
  </conditionalFormatting>
  <conditionalFormatting sqref="B12:B21 B24:B45">
    <cfRule type="expression" dxfId="27" priority="24" stopIfTrue="1">
      <formula>AND(NOT(ISBLANK(C12)),ISBLANK(B12))</formula>
    </cfRule>
  </conditionalFormatting>
  <conditionalFormatting sqref="A12:A21 A24:A45">
    <cfRule type="expression" dxfId="26" priority="25" stopIfTrue="1">
      <formula>AND(NOT(ISBLANK(C12)),ISBLANK(A12))</formula>
    </cfRule>
  </conditionalFormatting>
  <conditionalFormatting sqref="E12:E21 E24:E45">
    <cfRule type="expression" dxfId="25" priority="26" stopIfTrue="1">
      <formula>AND(NOT(ISBLANK(C12)),ISBLANK(E12),B12="S")</formula>
    </cfRule>
  </conditionalFormatting>
  <conditionalFormatting sqref="C5">
    <cfRule type="expression" dxfId="24" priority="20" stopIfTrue="1">
      <formula>ISBLANK(C5)</formula>
    </cfRule>
  </conditionalFormatting>
  <conditionalFormatting sqref="L13:M13 M14 N12:N14 L39:N42 L36:N37 L15:N20 L25:N34 M21:N21">
    <cfRule type="expression" dxfId="23" priority="27" stopIfTrue="1">
      <formula>AND(NOT(ISBLANK($C11)),ISBLANK(L12))</formula>
    </cfRule>
  </conditionalFormatting>
  <conditionalFormatting sqref="C13:C21 C24:C45">
    <cfRule type="expression" dxfId="22" priority="19" stopIfTrue="1">
      <formula>ISBLANK(C13)</formula>
    </cfRule>
  </conditionalFormatting>
  <conditionalFormatting sqref="L12:M12">
    <cfRule type="expression" dxfId="21" priority="28" stopIfTrue="1">
      <formula>AND(NOT(ISBLANK(#REF!)),ISBLANK(L12))</formula>
    </cfRule>
  </conditionalFormatting>
  <conditionalFormatting sqref="L14">
    <cfRule type="expression" dxfId="20" priority="18" stopIfTrue="1">
      <formula>AND(NOT(ISBLANK(#REF!)),ISBLANK(L14))</formula>
    </cfRule>
  </conditionalFormatting>
  <conditionalFormatting sqref="L38:N38">
    <cfRule type="expression" dxfId="19" priority="29" stopIfTrue="1">
      <formula>AND(NOT(ISBLANK($C31)),ISBLANK(L38))</formula>
    </cfRule>
  </conditionalFormatting>
  <conditionalFormatting sqref="L35:N35">
    <cfRule type="expression" dxfId="18" priority="30" stopIfTrue="1">
      <formula>AND(NOT(ISBLANK($C31)),ISBLANK(L35))</formula>
    </cfRule>
  </conditionalFormatting>
  <conditionalFormatting sqref="L45:M45">
    <cfRule type="expression" dxfId="17" priority="31" stopIfTrue="1">
      <formula>AND(NOT(ISBLANK($C40)),ISBLANK(L45))</formula>
    </cfRule>
  </conditionalFormatting>
  <conditionalFormatting sqref="M43:N43 L44:M44">
    <cfRule type="expression" dxfId="16" priority="32" stopIfTrue="1">
      <formula>AND(NOT(ISBLANK($C40)),ISBLANK(L43))</formula>
    </cfRule>
  </conditionalFormatting>
  <conditionalFormatting sqref="N44">
    <cfRule type="expression" dxfId="15" priority="17" stopIfTrue="1">
      <formula>AND(NOT(ISBLANK($C43)),ISBLANK(N44))</formula>
    </cfRule>
  </conditionalFormatting>
  <conditionalFormatting sqref="N45">
    <cfRule type="expression" dxfId="14" priority="16" stopIfTrue="1">
      <formula>AND(NOT(ISBLANK($C44)),ISBLANK(N45))</formula>
    </cfRule>
  </conditionalFormatting>
  <conditionalFormatting sqref="L43">
    <cfRule type="expression" dxfId="13" priority="15" stopIfTrue="1">
      <formula>AND(NOT(ISBLANK($C42)),ISBLANK(L43))</formula>
    </cfRule>
  </conditionalFormatting>
  <conditionalFormatting sqref="L24:N24">
    <cfRule type="expression" dxfId="12" priority="33" stopIfTrue="1">
      <formula>AND(NOT(ISBLANK($C21)),ISBLANK(L24))</formula>
    </cfRule>
  </conditionalFormatting>
  <conditionalFormatting sqref="J23:K23">
    <cfRule type="expression" priority="9" stopIfTrue="1">
      <formula>AND(SUM($P23:$T23)&gt;0,NOT(ISBLANK(J23)))</formula>
    </cfRule>
    <cfRule type="expression" dxfId="11" priority="10" stopIfTrue="1">
      <formula>SUM($P23:$T23)&gt;0</formula>
    </cfRule>
  </conditionalFormatting>
  <conditionalFormatting sqref="B23">
    <cfRule type="expression" dxfId="10" priority="11" stopIfTrue="1">
      <formula>AND(NOT(ISBLANK(C23)),ISBLANK(B23))</formula>
    </cfRule>
  </conditionalFormatting>
  <conditionalFormatting sqref="A23">
    <cfRule type="expression" dxfId="9" priority="12" stopIfTrue="1">
      <formula>AND(NOT(ISBLANK(C23)),ISBLANK(A23))</formula>
    </cfRule>
  </conditionalFormatting>
  <conditionalFormatting sqref="E23">
    <cfRule type="expression" dxfId="8" priority="13" stopIfTrue="1">
      <formula>AND(NOT(ISBLANK(C23)),ISBLANK(E23),B23="S")</formula>
    </cfRule>
  </conditionalFormatting>
  <conditionalFormatting sqref="L23:N23">
    <cfRule type="expression" dxfId="7" priority="14" stopIfTrue="1">
      <formula>AND(NOT(ISBLANK($C21)),ISBLANK(L23))</formula>
    </cfRule>
  </conditionalFormatting>
  <conditionalFormatting sqref="C23">
    <cfRule type="expression" dxfId="6" priority="8" stopIfTrue="1">
      <formula>ISBLANK(C23)</formula>
    </cfRule>
  </conditionalFormatting>
  <conditionalFormatting sqref="J22:K22">
    <cfRule type="expression" priority="2" stopIfTrue="1">
      <formula>AND(SUM($P22:$T22)&gt;0,NOT(ISBLANK(J22)))</formula>
    </cfRule>
    <cfRule type="expression" dxfId="5" priority="3" stopIfTrue="1">
      <formula>SUM($P22:$T22)&gt;0</formula>
    </cfRule>
  </conditionalFormatting>
  <conditionalFormatting sqref="B22">
    <cfRule type="expression" dxfId="4" priority="4" stopIfTrue="1">
      <formula>AND(NOT(ISBLANK(C22)),ISBLANK(B22))</formula>
    </cfRule>
  </conditionalFormatting>
  <conditionalFormatting sqref="A22">
    <cfRule type="expression" dxfId="3" priority="5" stopIfTrue="1">
      <formula>AND(NOT(ISBLANK(C22)),ISBLANK(A22))</formula>
    </cfRule>
  </conditionalFormatting>
  <conditionalFormatting sqref="E22">
    <cfRule type="expression" dxfId="2" priority="6" stopIfTrue="1">
      <formula>AND(NOT(ISBLANK(C22)),ISBLANK(E22),B22="S")</formula>
    </cfRule>
  </conditionalFormatting>
  <conditionalFormatting sqref="L22:N22 L21">
    <cfRule type="expression" dxfId="1" priority="7" stopIfTrue="1">
      <formula>AND(NOT(ISBLANK($C19)),ISBLANK(L21))</formula>
    </cfRule>
  </conditionalFormatting>
  <conditionalFormatting sqref="C22">
    <cfRule type="expression" dxfId="0" priority="1" stopIfTrue="1">
      <formula>ISBLANK(C22)</formula>
    </cfRule>
  </conditionalFormatting>
  <dataValidations count="3">
    <dataValidation type="list" allowBlank="1" showInputMessage="1" showErrorMessage="1" sqref="B1:E1">
      <formula1>#REF!</formula1>
    </dataValidation>
    <dataValidation type="list" allowBlank="1" showInputMessage="1" showErrorMessage="1" sqref="B12:B45">
      <formula1>$B$49:$B$53</formula1>
    </dataValidation>
    <dataValidation type="date" allowBlank="1" showInputMessage="1" showErrorMessage="1" sqref="C5">
      <formula1>NOW()-120</formula1>
      <formula2>NOW()</formula2>
    </dataValidation>
  </dataValidations>
  <pageMargins left="0.37" right="0.31" top="0.68" bottom="0.68" header="0.34" footer="0.25"/>
  <pageSetup paperSize="9" scale="56" orientation="landscape" r:id="rId1"/>
  <headerFooter alignWithMargins="0">
    <oddFooter>&amp;L&amp;Z&amp;F&amp;RPrinted &amp;D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48545"/>
  <sheetViews>
    <sheetView zoomScale="80" zoomScaleNormal="80" workbookViewId="0">
      <selection activeCell="C13" sqref="C13"/>
    </sheetView>
  </sheetViews>
  <sheetFormatPr defaultColWidth="9.140625" defaultRowHeight="12.75" outlineLevelCol="1" x14ac:dyDescent="0.2"/>
  <cols>
    <col min="1" max="1" width="11.85546875" style="107" bestFit="1" customWidth="1"/>
    <col min="2" max="2" width="10.42578125" style="107" customWidth="1"/>
    <col min="3" max="6" width="15.7109375" style="107" customWidth="1"/>
    <col min="7" max="7" width="8.42578125" style="107" customWidth="1"/>
    <col min="8" max="8" width="9" style="107" customWidth="1"/>
    <col min="9" max="9" width="11.7109375" style="107" bestFit="1" customWidth="1"/>
    <col min="10" max="10" width="3" style="107" customWidth="1"/>
    <col min="11" max="11" width="29.7109375" style="107" customWidth="1"/>
    <col min="12" max="12" width="50.7109375" style="107" customWidth="1"/>
    <col min="13" max="14" width="27.42578125" style="107" customWidth="1"/>
    <col min="15" max="15" width="9.140625" style="107"/>
    <col min="16" max="19" width="9.140625" style="107" hidden="1" customWidth="1" outlineLevel="1"/>
    <col min="20" max="20" width="9.140625" style="107" collapsed="1"/>
    <col min="21" max="16384" width="9.140625" style="107"/>
  </cols>
  <sheetData>
    <row r="1" spans="1:26" s="5" customFormat="1" ht="36.75" customHeight="1" x14ac:dyDescent="0.2">
      <c r="A1" s="2" t="s">
        <v>0</v>
      </c>
      <c r="B1" s="279" t="s">
        <v>42</v>
      </c>
      <c r="C1" s="280"/>
      <c r="D1" s="280"/>
      <c r="E1" s="281"/>
      <c r="F1" s="1"/>
      <c r="G1" s="1"/>
      <c r="H1" s="1"/>
      <c r="I1" s="1"/>
      <c r="J1" s="1"/>
      <c r="K1" s="1"/>
      <c r="L1" s="3"/>
      <c r="M1" s="3"/>
      <c r="N1" s="4"/>
    </row>
    <row r="2" spans="1:26" s="5" customFormat="1" x14ac:dyDescent="0.2">
      <c r="A2" s="6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8"/>
    </row>
    <row r="3" spans="1:26" s="5" customFormat="1" ht="36.75" customHeight="1" x14ac:dyDescent="0.2">
      <c r="A3" s="9" t="s">
        <v>2</v>
      </c>
      <c r="B3" s="279" t="s">
        <v>255</v>
      </c>
      <c r="C3" s="280"/>
      <c r="D3" s="280"/>
      <c r="E3" s="281"/>
      <c r="F3" s="10"/>
      <c r="G3" s="10"/>
      <c r="H3" s="10"/>
      <c r="I3" s="10"/>
      <c r="J3" s="10"/>
      <c r="K3" s="10"/>
      <c r="L3" s="7"/>
      <c r="M3" s="7"/>
      <c r="N3" s="8"/>
    </row>
    <row r="4" spans="1:26" s="5" customFormat="1" x14ac:dyDescent="0.2">
      <c r="A4" s="6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</row>
    <row r="5" spans="1:26" s="5" customFormat="1" ht="36" customHeight="1" x14ac:dyDescent="0.2">
      <c r="A5" s="11" t="s">
        <v>3</v>
      </c>
      <c r="B5" s="12" t="s">
        <v>4</v>
      </c>
      <c r="C5" s="101">
        <v>44420</v>
      </c>
      <c r="D5" s="12" t="s">
        <v>5</v>
      </c>
      <c r="E5" s="102">
        <v>44450</v>
      </c>
      <c r="F5" s="271"/>
      <c r="G5" s="14"/>
      <c r="H5" s="15"/>
      <c r="I5" s="15"/>
      <c r="J5" s="15"/>
      <c r="K5" s="15"/>
      <c r="L5" s="7"/>
      <c r="M5" s="7"/>
      <c r="N5" s="8"/>
    </row>
    <row r="6" spans="1:26" s="5" customFormat="1" x14ac:dyDescent="0.2">
      <c r="A6" s="6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</row>
    <row r="7" spans="1:26" s="5" customFormat="1" x14ac:dyDescent="0.2">
      <c r="A7" s="6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</row>
    <row r="8" spans="1:26" s="5" customFormat="1" x14ac:dyDescent="0.2">
      <c r="A8" s="81" t="s">
        <v>6</v>
      </c>
      <c r="B8" s="17" t="s">
        <v>7</v>
      </c>
      <c r="C8" s="17" t="s">
        <v>8</v>
      </c>
      <c r="D8" s="17" t="s">
        <v>7</v>
      </c>
      <c r="E8" s="17" t="s">
        <v>9</v>
      </c>
      <c r="F8" s="17" t="s">
        <v>10</v>
      </c>
      <c r="G8" s="282" t="s">
        <v>11</v>
      </c>
      <c r="H8" s="283"/>
      <c r="I8" s="283"/>
      <c r="J8" s="284"/>
      <c r="K8" s="81" t="s">
        <v>12</v>
      </c>
      <c r="L8" s="17" t="s">
        <v>13</v>
      </c>
      <c r="M8" s="18" t="s">
        <v>14</v>
      </c>
      <c r="N8" s="18" t="s">
        <v>15</v>
      </c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s="5" customFormat="1" x14ac:dyDescent="0.2">
      <c r="A9" s="49" t="s">
        <v>16</v>
      </c>
      <c r="B9" s="21" t="s">
        <v>17</v>
      </c>
      <c r="C9" s="21" t="s">
        <v>18</v>
      </c>
      <c r="D9" s="21" t="s">
        <v>18</v>
      </c>
      <c r="E9" s="21" t="s">
        <v>19</v>
      </c>
      <c r="F9" s="21" t="s">
        <v>18</v>
      </c>
      <c r="G9" s="285"/>
      <c r="H9" s="301"/>
      <c r="I9" s="301"/>
      <c r="J9" s="302"/>
      <c r="K9" s="49" t="s">
        <v>20</v>
      </c>
      <c r="L9" s="21" t="s">
        <v>21</v>
      </c>
      <c r="M9" s="52"/>
      <c r="N9" s="54" t="s">
        <v>22</v>
      </c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 s="5" customFormat="1" x14ac:dyDescent="0.2">
      <c r="A10" s="272" t="s">
        <v>23</v>
      </c>
      <c r="B10" s="25" t="s">
        <v>24</v>
      </c>
      <c r="C10" s="25" t="s">
        <v>25</v>
      </c>
      <c r="D10" s="25" t="s">
        <v>25</v>
      </c>
      <c r="E10" s="25" t="s">
        <v>25</v>
      </c>
      <c r="F10" s="25" t="s">
        <v>25</v>
      </c>
      <c r="G10" s="26" t="s">
        <v>26</v>
      </c>
      <c r="H10" s="26" t="s">
        <v>27</v>
      </c>
      <c r="I10" s="26" t="s">
        <v>28</v>
      </c>
      <c r="J10" s="26"/>
      <c r="K10" s="51" t="s">
        <v>29</v>
      </c>
      <c r="L10" s="27"/>
      <c r="M10" s="43"/>
      <c r="N10" s="28"/>
    </row>
    <row r="11" spans="1:26" s="5" customFormat="1" ht="0.75" customHeight="1" x14ac:dyDescent="0.2">
      <c r="A11" s="24"/>
      <c r="B11" s="25"/>
      <c r="C11" s="25"/>
      <c r="D11" s="25"/>
      <c r="E11" s="25"/>
      <c r="F11" s="25"/>
      <c r="G11" s="26"/>
      <c r="H11" s="26"/>
      <c r="I11" s="26"/>
      <c r="J11" s="26"/>
      <c r="K11" s="26"/>
      <c r="L11" s="27"/>
      <c r="M11" s="43"/>
      <c r="N11" s="43"/>
    </row>
    <row r="12" spans="1:26" s="5" customFormat="1" ht="20.100000000000001" customHeight="1" x14ac:dyDescent="0.25">
      <c r="A12" s="57">
        <v>44419</v>
      </c>
      <c r="B12" s="30" t="s">
        <v>39</v>
      </c>
      <c r="C12" s="31">
        <v>714.61</v>
      </c>
      <c r="D12" s="32">
        <v>119.1</v>
      </c>
      <c r="E12" s="31"/>
      <c r="F12" s="84">
        <v>595.51</v>
      </c>
      <c r="G12" s="55">
        <v>517</v>
      </c>
      <c r="H12" s="55">
        <v>2204</v>
      </c>
      <c r="I12" s="273"/>
      <c r="J12" s="37" t="s">
        <v>84</v>
      </c>
      <c r="K12" s="37" t="s">
        <v>251</v>
      </c>
      <c r="L12" s="45" t="s">
        <v>252</v>
      </c>
      <c r="M12" s="45" t="s">
        <v>253</v>
      </c>
      <c r="N12" s="45" t="s">
        <v>254</v>
      </c>
      <c r="P12" s="5" t="b">
        <f t="shared" ref="P12" si="0">OR(G12&lt;100,LEN(G12)=2)</f>
        <v>0</v>
      </c>
      <c r="Q12" s="5" t="b">
        <f t="shared" ref="Q12" si="1">OR(H12&lt;1000,LEN(H12)=3)</f>
        <v>0</v>
      </c>
      <c r="R12" s="5" t="b">
        <f t="shared" ref="R12" si="2">IF(I12&lt;1000,TRUE)</f>
        <v>1</v>
      </c>
      <c r="S12" s="5" t="e">
        <f>OR(#REF!&lt;100000,LEN(#REF!)=5)</f>
        <v>#REF!</v>
      </c>
    </row>
    <row r="13" spans="1:26" ht="33" customHeight="1" x14ac:dyDescent="0.25">
      <c r="A13" s="265"/>
      <c r="B13" s="142"/>
      <c r="C13" s="138"/>
      <c r="D13" s="138"/>
      <c r="E13" s="138"/>
      <c r="F13" s="140"/>
      <c r="G13" s="141"/>
      <c r="H13" s="141"/>
      <c r="I13" s="266"/>
      <c r="J13" s="267"/>
      <c r="K13" s="267"/>
      <c r="L13" s="268"/>
      <c r="M13" s="268"/>
      <c r="N13" s="269"/>
      <c r="T13" s="270"/>
    </row>
    <row r="14" spans="1:26" ht="20.100000000000001" customHeight="1" x14ac:dyDescent="0.25">
      <c r="A14" s="265"/>
      <c r="B14" s="142"/>
      <c r="C14" s="138"/>
      <c r="D14" s="138"/>
      <c r="E14" s="138"/>
      <c r="F14" s="140"/>
      <c r="G14" s="141"/>
      <c r="H14" s="141"/>
      <c r="I14" s="141"/>
      <c r="J14" s="267"/>
      <c r="K14" s="267"/>
      <c r="L14" s="268"/>
      <c r="M14" s="268"/>
      <c r="N14" s="269"/>
    </row>
    <row r="15" spans="1:26" ht="20.100000000000001" customHeight="1" x14ac:dyDescent="0.25">
      <c r="A15" s="265"/>
      <c r="B15" s="142"/>
      <c r="C15" s="138"/>
      <c r="D15" s="139"/>
      <c r="E15" s="138"/>
      <c r="F15" s="140"/>
      <c r="G15" s="141"/>
      <c r="H15" s="141"/>
      <c r="I15" s="141"/>
      <c r="J15" s="267"/>
      <c r="K15" s="267"/>
      <c r="L15" s="268"/>
      <c r="M15" s="268"/>
      <c r="N15" s="269"/>
    </row>
    <row r="16" spans="1:26" ht="20.100000000000001" customHeight="1" x14ac:dyDescent="0.25">
      <c r="A16" s="265"/>
      <c r="B16" s="142"/>
      <c r="C16" s="138"/>
      <c r="D16" s="138"/>
      <c r="E16" s="138"/>
      <c r="F16" s="140"/>
      <c r="G16" s="141"/>
      <c r="H16" s="141"/>
      <c r="I16" s="141"/>
      <c r="J16" s="267"/>
      <c r="K16" s="267"/>
      <c r="L16" s="268"/>
      <c r="M16" s="268"/>
      <c r="N16" s="269"/>
    </row>
    <row r="17" spans="1:14" ht="20.100000000000001" customHeight="1" x14ac:dyDescent="0.25">
      <c r="A17" s="265"/>
      <c r="B17" s="142"/>
      <c r="C17" s="138"/>
      <c r="D17" s="138"/>
      <c r="E17" s="138"/>
      <c r="F17" s="140"/>
      <c r="G17" s="141"/>
      <c r="H17" s="141"/>
      <c r="I17" s="141"/>
      <c r="J17" s="267"/>
      <c r="K17" s="267"/>
      <c r="L17" s="268"/>
      <c r="M17" s="268"/>
      <c r="N17" s="269"/>
    </row>
    <row r="18" spans="1:14" ht="20.100000000000001" customHeight="1" x14ac:dyDescent="0.25">
      <c r="A18" s="265"/>
      <c r="B18" s="142"/>
      <c r="C18" s="138"/>
      <c r="D18" s="138"/>
      <c r="E18" s="138"/>
      <c r="F18" s="140"/>
      <c r="G18" s="141"/>
      <c r="H18" s="141"/>
      <c r="I18" s="141"/>
      <c r="J18" s="267"/>
      <c r="K18" s="267"/>
      <c r="L18" s="268"/>
      <c r="M18" s="268"/>
      <c r="N18" s="269"/>
    </row>
    <row r="19" spans="1:14" ht="20.100000000000001" customHeight="1" x14ac:dyDescent="0.25">
      <c r="A19" s="265"/>
      <c r="B19" s="142"/>
      <c r="C19" s="138"/>
      <c r="D19" s="138"/>
      <c r="E19" s="138"/>
      <c r="F19" s="140"/>
      <c r="G19" s="141"/>
      <c r="H19" s="141"/>
      <c r="I19" s="141"/>
      <c r="J19" s="267"/>
      <c r="K19" s="267"/>
      <c r="L19" s="268"/>
      <c r="M19" s="268"/>
      <c r="N19" s="269"/>
    </row>
    <row r="20" spans="1:14" ht="20.100000000000001" customHeight="1" x14ac:dyDescent="0.25">
      <c r="A20" s="265"/>
      <c r="B20" s="142"/>
      <c r="C20" s="138"/>
      <c r="D20" s="138"/>
      <c r="E20" s="138"/>
      <c r="F20" s="140"/>
      <c r="G20" s="141"/>
      <c r="H20" s="141"/>
      <c r="I20" s="141"/>
      <c r="J20" s="267"/>
      <c r="K20" s="267"/>
      <c r="L20" s="268"/>
      <c r="M20" s="268"/>
      <c r="N20" s="269"/>
    </row>
    <row r="21" spans="1:14" ht="20.100000000000001" customHeight="1" x14ac:dyDescent="0.25">
      <c r="A21" s="265"/>
      <c r="B21" s="142"/>
      <c r="C21" s="138"/>
      <c r="D21" s="138"/>
      <c r="E21" s="138"/>
      <c r="F21" s="140"/>
      <c r="G21" s="141"/>
      <c r="H21" s="141"/>
      <c r="I21" s="141"/>
      <c r="J21" s="267"/>
      <c r="K21" s="267"/>
      <c r="L21" s="268"/>
      <c r="M21" s="268"/>
      <c r="N21" s="269"/>
    </row>
    <row r="22" spans="1:14" ht="20.100000000000001" customHeight="1" x14ac:dyDescent="0.25">
      <c r="A22" s="265"/>
      <c r="B22" s="142"/>
      <c r="C22" s="138"/>
      <c r="D22" s="138"/>
      <c r="E22" s="138"/>
      <c r="F22" s="140"/>
      <c r="G22" s="141"/>
      <c r="H22" s="141"/>
      <c r="I22" s="141"/>
      <c r="J22" s="267"/>
      <c r="K22" s="267"/>
      <c r="L22" s="268"/>
      <c r="M22" s="268"/>
      <c r="N22" s="269"/>
    </row>
    <row r="23" spans="1:14" ht="20.100000000000001" customHeight="1" x14ac:dyDescent="0.25">
      <c r="A23" s="265"/>
      <c r="B23" s="142"/>
      <c r="C23" s="138"/>
      <c r="D23" s="138"/>
      <c r="E23" s="138"/>
      <c r="F23" s="140"/>
      <c r="G23" s="141"/>
      <c r="H23" s="141"/>
      <c r="I23" s="141"/>
      <c r="J23" s="267"/>
      <c r="K23" s="267"/>
      <c r="L23" s="268"/>
      <c r="M23" s="268"/>
      <c r="N23" s="269"/>
    </row>
    <row r="24" spans="1:14" ht="20.100000000000001" customHeight="1" x14ac:dyDescent="0.25">
      <c r="A24" s="265"/>
      <c r="B24" s="142"/>
      <c r="C24" s="138"/>
      <c r="D24" s="138"/>
      <c r="E24" s="138"/>
      <c r="F24" s="140"/>
      <c r="G24" s="141"/>
      <c r="H24" s="141"/>
      <c r="I24" s="141"/>
      <c r="J24" s="267"/>
      <c r="K24" s="267"/>
      <c r="L24" s="268"/>
      <c r="M24" s="268"/>
      <c r="N24" s="269"/>
    </row>
    <row r="25" spans="1:14" ht="20.100000000000001" customHeight="1" x14ac:dyDescent="0.25">
      <c r="A25" s="265"/>
      <c r="B25" s="142"/>
      <c r="C25" s="138"/>
      <c r="D25" s="139"/>
      <c r="E25" s="138"/>
      <c r="F25" s="140"/>
      <c r="G25" s="141"/>
      <c r="H25" s="141"/>
      <c r="I25" s="141"/>
      <c r="J25" s="267"/>
      <c r="K25" s="267"/>
      <c r="L25" s="268"/>
      <c r="M25" s="268"/>
      <c r="N25" s="269"/>
    </row>
    <row r="26" spans="1:14" ht="20.100000000000001" customHeight="1" thickBot="1" x14ac:dyDescent="0.25">
      <c r="A26" s="299" t="s">
        <v>34</v>
      </c>
      <c r="B26" s="300"/>
      <c r="C26" s="144">
        <f>SUM(C12:C25)</f>
        <v>714.61</v>
      </c>
      <c r="D26" s="144">
        <f>SUM(D12:D25)</f>
        <v>119.1</v>
      </c>
      <c r="E26" s="144"/>
      <c r="F26" s="144">
        <f>SUM(F12:F25)</f>
        <v>595.51</v>
      </c>
      <c r="G26" s="145"/>
      <c r="H26" s="145"/>
      <c r="I26" s="145"/>
      <c r="J26" s="146"/>
      <c r="K26" s="146"/>
      <c r="L26" s="147"/>
      <c r="M26" s="148"/>
      <c r="N26" s="149"/>
    </row>
    <row r="28" spans="1:14" x14ac:dyDescent="0.2">
      <c r="B28" s="293" t="s">
        <v>35</v>
      </c>
      <c r="C28" s="295"/>
    </row>
    <row r="29" spans="1:14" x14ac:dyDescent="0.2">
      <c r="B29" s="150" t="s">
        <v>36</v>
      </c>
      <c r="C29" s="151" t="s">
        <v>37</v>
      </c>
    </row>
    <row r="30" spans="1:14" x14ac:dyDescent="0.2">
      <c r="B30" s="150" t="s">
        <v>31</v>
      </c>
      <c r="C30" s="151" t="s">
        <v>38</v>
      </c>
    </row>
    <row r="31" spans="1:14" x14ac:dyDescent="0.2">
      <c r="B31" s="150" t="s">
        <v>39</v>
      </c>
      <c r="C31" s="151" t="s">
        <v>40</v>
      </c>
    </row>
    <row r="32" spans="1:14" x14ac:dyDescent="0.2">
      <c r="B32" s="133" t="s">
        <v>33</v>
      </c>
      <c r="C32" s="264" t="s">
        <v>41</v>
      </c>
    </row>
    <row r="1048545" spans="8:8" x14ac:dyDescent="0.2">
      <c r="H1048545" s="141"/>
    </row>
  </sheetData>
  <mergeCells count="6">
    <mergeCell ref="B28:C28"/>
    <mergeCell ref="B1:E1"/>
    <mergeCell ref="B3:E3"/>
    <mergeCell ref="G8:J8"/>
    <mergeCell ref="G9:J9"/>
    <mergeCell ref="A26:B26"/>
  </mergeCells>
  <conditionalFormatting sqref="J13:K13 J16:J18 J14 K14:K18 J22:K25">
    <cfRule type="expression" priority="39" stopIfTrue="1">
      <formula>AND(SUM($P13:$T13)&gt;0,NOT(ISBLANK(J13)))</formula>
    </cfRule>
    <cfRule type="expression" dxfId="154" priority="40" stopIfTrue="1">
      <formula>SUM($P13:$T13)&gt;0</formula>
    </cfRule>
  </conditionalFormatting>
  <conditionalFormatting sqref="C13:C14 C16:C18 C22:C25">
    <cfRule type="expression" dxfId="153" priority="41" stopIfTrue="1">
      <formula>ISBLANK(C13)</formula>
    </cfRule>
  </conditionalFormatting>
  <conditionalFormatting sqref="L13:N14 L16:M18 N15:N18 L22:N25">
    <cfRule type="expression" dxfId="152" priority="42" stopIfTrue="1">
      <formula>AND(NOT(ISBLANK($C13)),ISBLANK(L13))</formula>
    </cfRule>
  </conditionalFormatting>
  <conditionalFormatting sqref="B13:B18 B22:B25">
    <cfRule type="expression" dxfId="151" priority="43" stopIfTrue="1">
      <formula>AND(NOT(ISBLANK(C13)),ISBLANK(B13))</formula>
    </cfRule>
  </conditionalFormatting>
  <conditionalFormatting sqref="A13:A14 A16:A18 A23:A25">
    <cfRule type="expression" dxfId="150" priority="44" stopIfTrue="1">
      <formula>AND(NOT(ISBLANK(C13)),ISBLANK(A13))</formula>
    </cfRule>
  </conditionalFormatting>
  <conditionalFormatting sqref="E13 E22:E25">
    <cfRule type="expression" dxfId="149" priority="45" stopIfTrue="1">
      <formula>AND(NOT(ISBLANK(C13)),ISBLANK(E13),B13="S")</formula>
    </cfRule>
  </conditionalFormatting>
  <conditionalFormatting sqref="J15">
    <cfRule type="expression" priority="33" stopIfTrue="1">
      <formula>AND(SUM($P15:$T15)&gt;0,NOT(ISBLANK(J15)))</formula>
    </cfRule>
    <cfRule type="expression" dxfId="148" priority="34" stopIfTrue="1">
      <formula>SUM($P15:$T15)&gt;0</formula>
    </cfRule>
  </conditionalFormatting>
  <conditionalFormatting sqref="C15">
    <cfRule type="expression" dxfId="147" priority="35" stopIfTrue="1">
      <formula>ISBLANK(C15)</formula>
    </cfRule>
  </conditionalFormatting>
  <conditionalFormatting sqref="L15:M15">
    <cfRule type="expression" dxfId="146" priority="36" stopIfTrue="1">
      <formula>AND(NOT(ISBLANK($C15)),ISBLANK(L15))</formula>
    </cfRule>
  </conditionalFormatting>
  <conditionalFormatting sqref="A15 A22">
    <cfRule type="expression" dxfId="145" priority="37" stopIfTrue="1">
      <formula>AND(NOT(ISBLANK(C15)),ISBLANK(A15))</formula>
    </cfRule>
  </conditionalFormatting>
  <conditionalFormatting sqref="D16:D18 D22:D24">
    <cfRule type="expression" dxfId="144" priority="32" stopIfTrue="1">
      <formula>AND(NOT(ISBLANK(B16)),ISBLANK(D16),A16="S")</formula>
    </cfRule>
  </conditionalFormatting>
  <conditionalFormatting sqref="D13:D14">
    <cfRule type="expression" dxfId="143" priority="31" stopIfTrue="1">
      <formula>AND(NOT(ISBLANK(B13)),ISBLANK(D13),A13="S")</formula>
    </cfRule>
  </conditionalFormatting>
  <conditionalFormatting sqref="E14:E18">
    <cfRule type="expression" dxfId="142" priority="29" stopIfTrue="1">
      <formula>AND(NOT(ISBLANK(C14)),ISBLANK(E14),B14="S")</formula>
    </cfRule>
  </conditionalFormatting>
  <conditionalFormatting sqref="J19:K20">
    <cfRule type="expression" priority="23" stopIfTrue="1">
      <formula>AND(SUM($P19:$T19)&gt;0,NOT(ISBLANK(J19)))</formula>
    </cfRule>
    <cfRule type="expression" dxfId="141" priority="24" stopIfTrue="1">
      <formula>SUM($P19:$T19)&gt;0</formula>
    </cfRule>
  </conditionalFormatting>
  <conditionalFormatting sqref="C19:C20">
    <cfRule type="expression" dxfId="140" priority="25" stopIfTrue="1">
      <formula>ISBLANK(C19)</formula>
    </cfRule>
  </conditionalFormatting>
  <conditionalFormatting sqref="L19:N20">
    <cfRule type="expression" dxfId="139" priority="26" stopIfTrue="1">
      <formula>AND(NOT(ISBLANK($C19)),ISBLANK(L19))</formula>
    </cfRule>
  </conditionalFormatting>
  <conditionalFormatting sqref="B19:B20">
    <cfRule type="expression" dxfId="138" priority="27" stopIfTrue="1">
      <formula>AND(NOT(ISBLANK(C19)),ISBLANK(B19))</formula>
    </cfRule>
  </conditionalFormatting>
  <conditionalFormatting sqref="A19:A20">
    <cfRule type="expression" dxfId="137" priority="28" stopIfTrue="1">
      <formula>AND(NOT(ISBLANK(C19)),ISBLANK(A19))</formula>
    </cfRule>
  </conditionalFormatting>
  <conditionalFormatting sqref="D19:D20">
    <cfRule type="expression" dxfId="136" priority="22" stopIfTrue="1">
      <formula>AND(NOT(ISBLANK(B19)),ISBLANK(D19),A19="S")</formula>
    </cfRule>
  </conditionalFormatting>
  <conditionalFormatting sqref="E20">
    <cfRule type="expression" dxfId="135" priority="21" stopIfTrue="1">
      <formula>AND(NOT(ISBLANK(C20)),ISBLANK(E20),B20="S")</formula>
    </cfRule>
  </conditionalFormatting>
  <conditionalFormatting sqref="J21:K21">
    <cfRule type="expression" priority="15" stopIfTrue="1">
      <formula>AND(SUM($P21:$T21)&gt;0,NOT(ISBLANK(J21)))</formula>
    </cfRule>
    <cfRule type="expression" dxfId="134" priority="16" stopIfTrue="1">
      <formula>SUM($P21:$T21)&gt;0</formula>
    </cfRule>
  </conditionalFormatting>
  <conditionalFormatting sqref="C21">
    <cfRule type="expression" dxfId="133" priority="17" stopIfTrue="1">
      <formula>ISBLANK(C21)</formula>
    </cfRule>
  </conditionalFormatting>
  <conditionalFormatting sqref="L21:N21">
    <cfRule type="expression" dxfId="132" priority="18" stopIfTrue="1">
      <formula>AND(NOT(ISBLANK($C21)),ISBLANK(L21))</formula>
    </cfRule>
  </conditionalFormatting>
  <conditionalFormatting sqref="B21">
    <cfRule type="expression" dxfId="131" priority="19" stopIfTrue="1">
      <formula>AND(NOT(ISBLANK(C21)),ISBLANK(B21))</formula>
    </cfRule>
  </conditionalFormatting>
  <conditionalFormatting sqref="A21">
    <cfRule type="expression" dxfId="130" priority="20" stopIfTrue="1">
      <formula>AND(NOT(ISBLANK(C21)),ISBLANK(A21))</formula>
    </cfRule>
  </conditionalFormatting>
  <conditionalFormatting sqref="D21">
    <cfRule type="expression" dxfId="129" priority="14" stopIfTrue="1">
      <formula>AND(NOT(ISBLANK(B21)),ISBLANK(D21),A21="S")</formula>
    </cfRule>
  </conditionalFormatting>
  <conditionalFormatting sqref="E21">
    <cfRule type="expression" dxfId="128" priority="13" stopIfTrue="1">
      <formula>AND(NOT(ISBLANK(C21)),ISBLANK(E21),B21="S")</formula>
    </cfRule>
  </conditionalFormatting>
  <conditionalFormatting sqref="E19">
    <cfRule type="expression" dxfId="127" priority="12" stopIfTrue="1">
      <formula>AND(NOT(ISBLANK(C19)),ISBLANK(E19),B19="S")</formula>
    </cfRule>
  </conditionalFormatting>
  <conditionalFormatting sqref="J12">
    <cfRule type="expression" priority="7" stopIfTrue="1">
      <formula>AND(SUM($P12:$T12)&gt;0,NOT(ISBLANK(J12)))</formula>
    </cfRule>
    <cfRule type="expression" dxfId="126" priority="8" stopIfTrue="1">
      <formula>SUM($P12:$T12)&gt;0</formula>
    </cfRule>
  </conditionalFormatting>
  <conditionalFormatting sqref="B1:E1 B3:E3 C12">
    <cfRule type="expression" dxfId="125" priority="9" stopIfTrue="1">
      <formula>ISBLANK(B1)</formula>
    </cfRule>
  </conditionalFormatting>
  <conditionalFormatting sqref="B12">
    <cfRule type="expression" dxfId="124" priority="10" stopIfTrue="1">
      <formula>AND(NOT(ISBLANK(C12)),ISBLANK(B12))</formula>
    </cfRule>
  </conditionalFormatting>
  <conditionalFormatting sqref="A12">
    <cfRule type="expression" dxfId="123" priority="11" stopIfTrue="1">
      <formula>AND(NOT(ISBLANK(C12)),ISBLANK(A12))</formula>
    </cfRule>
  </conditionalFormatting>
  <conditionalFormatting sqref="E12">
    <cfRule type="expression" dxfId="122" priority="6" stopIfTrue="1">
      <formula>AND(NOT(ISBLANK(C12)),ISBLANK(E12),B12="S")</formula>
    </cfRule>
  </conditionalFormatting>
  <conditionalFormatting sqref="K12">
    <cfRule type="expression" priority="3" stopIfTrue="1">
      <formula>AND(SUM($P12:$T12)&gt;0,NOT(ISBLANK(K12)))</formula>
    </cfRule>
    <cfRule type="expression" dxfId="121" priority="4" stopIfTrue="1">
      <formula>SUM($P12:$T12)&gt;0</formula>
    </cfRule>
  </conditionalFormatting>
  <conditionalFormatting sqref="N12">
    <cfRule type="expression" dxfId="120" priority="5" stopIfTrue="1">
      <formula>AND(NOT(ISBLANK($C12)),ISBLANK(N12))</formula>
    </cfRule>
  </conditionalFormatting>
  <conditionalFormatting sqref="M12">
    <cfRule type="expression" dxfId="119" priority="2" stopIfTrue="1">
      <formula>AND(NOT(ISBLANK($C12)),ISBLANK(M12))</formula>
    </cfRule>
  </conditionalFormatting>
  <conditionalFormatting sqref="L12">
    <cfRule type="expression" dxfId="118" priority="1" stopIfTrue="1">
      <formula>AND(NOT(ISBLANK($C12)),ISBLANK(L12))</formula>
    </cfRule>
  </conditionalFormatting>
  <dataValidations count="3">
    <dataValidation type="list" allowBlank="1" showInputMessage="1" showErrorMessage="1" sqref="B1:E1">
      <formula1>"BARCLAYCARD,CORPORATE CARD"</formula1>
    </dataValidation>
    <dataValidation type="list" allowBlank="1" showInputMessage="1" showErrorMessage="1" sqref="B13:B25">
      <formula1>$B$29:$B$32</formula1>
    </dataValidation>
    <dataValidation type="list" allowBlank="1" showInputMessage="1" showErrorMessage="1" sqref="B12">
      <formula1>$B$32:$B$35</formula1>
    </dataValidation>
  </dataValidations>
  <pageMargins left="0.37" right="0.31" top="0.68" bottom="0.68" header="0.34" footer="0.25"/>
  <pageSetup paperSize="9" scale="56" fitToHeight="0" orientation="landscape" r:id="rId1"/>
  <headerFooter alignWithMargins="0">
    <oddFooter>&amp;L&amp;Z&amp;F&amp;RPrinted 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9"/>
  <sheetViews>
    <sheetView zoomScale="90" workbookViewId="0">
      <selection sqref="A1:XFD5"/>
    </sheetView>
  </sheetViews>
  <sheetFormatPr defaultColWidth="9.140625" defaultRowHeight="12.75" outlineLevelCol="1" x14ac:dyDescent="0.2"/>
  <cols>
    <col min="1" max="1" width="11.85546875" style="107" bestFit="1" customWidth="1"/>
    <col min="2" max="2" width="10.42578125" style="107" customWidth="1"/>
    <col min="3" max="6" width="15.5703125" style="107" customWidth="1"/>
    <col min="7" max="7" width="8.42578125" style="107" customWidth="1"/>
    <col min="8" max="8" width="9" style="107" customWidth="1"/>
    <col min="9" max="9" width="11.5703125" style="107" bestFit="1" customWidth="1"/>
    <col min="10" max="10" width="3" style="107" customWidth="1"/>
    <col min="11" max="11" width="29.5703125" style="107" customWidth="1"/>
    <col min="12" max="12" width="50.5703125" style="107" customWidth="1"/>
    <col min="13" max="14" width="27.42578125" style="107" customWidth="1"/>
    <col min="15" max="15" width="9.140625" style="107"/>
    <col min="16" max="19" width="0" style="107" hidden="1" customWidth="1" outlineLevel="1"/>
    <col min="20" max="20" width="9.140625" style="107" collapsed="1"/>
    <col min="21" max="16384" width="9.140625" style="107"/>
  </cols>
  <sheetData>
    <row r="1" spans="1:26" ht="36.75" customHeight="1" x14ac:dyDescent="0.2">
      <c r="A1" s="103" t="s">
        <v>0</v>
      </c>
      <c r="B1" s="290" t="s">
        <v>1</v>
      </c>
      <c r="C1" s="291"/>
      <c r="D1" s="291"/>
      <c r="E1" s="292"/>
      <c r="F1" s="104"/>
      <c r="G1" s="104"/>
      <c r="H1" s="104"/>
      <c r="I1" s="104"/>
      <c r="J1" s="104"/>
      <c r="K1" s="104"/>
      <c r="L1" s="105"/>
      <c r="M1" s="105"/>
      <c r="N1" s="106"/>
    </row>
    <row r="2" spans="1:26" x14ac:dyDescent="0.2">
      <c r="A2" s="108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</row>
    <row r="3" spans="1:26" ht="36.75" customHeight="1" x14ac:dyDescent="0.2">
      <c r="A3" s="111" t="s">
        <v>2</v>
      </c>
      <c r="B3" s="290" t="s">
        <v>206</v>
      </c>
      <c r="C3" s="291"/>
      <c r="D3" s="291"/>
      <c r="E3" s="292"/>
      <c r="F3" s="112"/>
      <c r="G3" s="112"/>
      <c r="H3" s="112"/>
      <c r="I3" s="112"/>
      <c r="J3" s="112"/>
      <c r="K3" s="112"/>
      <c r="L3" s="109"/>
      <c r="M3" s="109"/>
      <c r="N3" s="110"/>
    </row>
    <row r="4" spans="1:26" x14ac:dyDescent="0.2">
      <c r="A4" s="108"/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10"/>
    </row>
    <row r="5" spans="1:26" ht="36" customHeight="1" x14ac:dyDescent="0.2">
      <c r="A5" s="11" t="s">
        <v>3</v>
      </c>
      <c r="B5" s="12" t="s">
        <v>4</v>
      </c>
      <c r="C5" s="101">
        <v>44420</v>
      </c>
      <c r="D5" s="12" t="s">
        <v>5</v>
      </c>
      <c r="E5" s="102">
        <v>44450</v>
      </c>
      <c r="F5" s="116"/>
      <c r="G5" s="117"/>
      <c r="H5" s="118"/>
      <c r="I5" s="118"/>
      <c r="J5" s="118"/>
      <c r="K5" s="118"/>
      <c r="L5" s="109"/>
      <c r="M5" s="109"/>
      <c r="N5" s="110"/>
    </row>
    <row r="6" spans="1:26" x14ac:dyDescent="0.2">
      <c r="A6" s="108"/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10"/>
    </row>
    <row r="7" spans="1:26" x14ac:dyDescent="0.2">
      <c r="A7" s="108"/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10"/>
    </row>
    <row r="8" spans="1:26" x14ac:dyDescent="0.2">
      <c r="A8" s="119" t="s">
        <v>6</v>
      </c>
      <c r="B8" s="120" t="s">
        <v>7</v>
      </c>
      <c r="C8" s="120" t="s">
        <v>8</v>
      </c>
      <c r="D8" s="120" t="s">
        <v>7</v>
      </c>
      <c r="E8" s="120" t="s">
        <v>9</v>
      </c>
      <c r="F8" s="120" t="s">
        <v>10</v>
      </c>
      <c r="G8" s="293" t="s">
        <v>11</v>
      </c>
      <c r="H8" s="294"/>
      <c r="I8" s="294"/>
      <c r="J8" s="295"/>
      <c r="K8" s="119" t="s">
        <v>12</v>
      </c>
      <c r="L8" s="120" t="s">
        <v>13</v>
      </c>
      <c r="M8" s="122" t="s">
        <v>14</v>
      </c>
      <c r="N8" s="122" t="s">
        <v>15</v>
      </c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</row>
    <row r="9" spans="1:26" x14ac:dyDescent="0.2">
      <c r="A9" s="124" t="s">
        <v>16</v>
      </c>
      <c r="B9" s="125" t="s">
        <v>17</v>
      </c>
      <c r="C9" s="125" t="s">
        <v>18</v>
      </c>
      <c r="D9" s="125" t="s">
        <v>18</v>
      </c>
      <c r="E9" s="125" t="s">
        <v>19</v>
      </c>
      <c r="F9" s="125" t="s">
        <v>18</v>
      </c>
      <c r="G9" s="296"/>
      <c r="H9" s="303"/>
      <c r="I9" s="303"/>
      <c r="J9" s="304"/>
      <c r="K9" s="124" t="s">
        <v>20</v>
      </c>
      <c r="L9" s="125" t="s">
        <v>21</v>
      </c>
      <c r="M9" s="126"/>
      <c r="N9" s="127" t="s">
        <v>22</v>
      </c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</row>
    <row r="10" spans="1:26" x14ac:dyDescent="0.2">
      <c r="A10" s="128" t="s">
        <v>23</v>
      </c>
      <c r="B10" s="129" t="s">
        <v>24</v>
      </c>
      <c r="C10" s="129" t="s">
        <v>25</v>
      </c>
      <c r="D10" s="129" t="s">
        <v>25</v>
      </c>
      <c r="E10" s="129" t="s">
        <v>25</v>
      </c>
      <c r="F10" s="129" t="s">
        <v>25</v>
      </c>
      <c r="G10" s="130" t="s">
        <v>26</v>
      </c>
      <c r="H10" s="130" t="s">
        <v>27</v>
      </c>
      <c r="I10" s="130" t="s">
        <v>28</v>
      </c>
      <c r="J10" s="130"/>
      <c r="K10" s="131" t="s">
        <v>29</v>
      </c>
      <c r="L10" s="132"/>
      <c r="M10" s="133"/>
      <c r="N10" s="134"/>
    </row>
    <row r="11" spans="1:26" ht="0.75" customHeight="1" x14ac:dyDescent="0.2">
      <c r="A11" s="135"/>
      <c r="B11" s="129"/>
      <c r="C11" s="129"/>
      <c r="D11" s="129"/>
      <c r="E11" s="129"/>
      <c r="F11" s="129"/>
      <c r="G11" s="130"/>
      <c r="H11" s="130"/>
      <c r="I11" s="130"/>
      <c r="J11" s="130"/>
      <c r="K11" s="130"/>
      <c r="L11" s="132"/>
      <c r="M11" s="133"/>
      <c r="N11" s="133"/>
    </row>
    <row r="12" spans="1:26" ht="20.100000000000001" customHeight="1" x14ac:dyDescent="0.25">
      <c r="A12" s="136" t="s">
        <v>201</v>
      </c>
      <c r="B12" s="137" t="s">
        <v>39</v>
      </c>
      <c r="C12" s="138">
        <v>16.899999999999999</v>
      </c>
      <c r="D12" s="139">
        <v>2.82</v>
      </c>
      <c r="E12" s="138"/>
      <c r="F12" s="140">
        <v>14.08</v>
      </c>
      <c r="G12" s="141"/>
      <c r="H12" s="141">
        <v>490</v>
      </c>
      <c r="I12" s="141">
        <v>4019</v>
      </c>
      <c r="J12" s="37"/>
      <c r="K12" s="37" t="s">
        <v>202</v>
      </c>
      <c r="L12" s="37" t="s">
        <v>203</v>
      </c>
      <c r="M12" s="45" t="s">
        <v>106</v>
      </c>
      <c r="N12" s="45" t="s">
        <v>204</v>
      </c>
      <c r="P12" s="107" t="b">
        <f t="shared" ref="P12" si="0">OR(G12&lt;100,LEN(G12)=2)</f>
        <v>1</v>
      </c>
      <c r="Q12" s="107" t="b">
        <f t="shared" ref="Q12" si="1">OR(H12&lt;1000,LEN(H12)=3)</f>
        <v>1</v>
      </c>
      <c r="R12" s="107" t="b">
        <f t="shared" ref="R12" si="2">IF(I12&lt;1000,TRUE)</f>
        <v>0</v>
      </c>
      <c r="S12" s="107" t="e">
        <f>OR(#REF!&lt;100000,LEN(#REF!)=5)</f>
        <v>#REF!</v>
      </c>
    </row>
    <row r="13" spans="1:26" ht="20.100000000000001" customHeight="1" thickBot="1" x14ac:dyDescent="0.25">
      <c r="A13" s="299" t="s">
        <v>34</v>
      </c>
      <c r="B13" s="300"/>
      <c r="C13" s="144">
        <f>SUM(C12:C12)</f>
        <v>16.899999999999999</v>
      </c>
      <c r="D13" s="144">
        <f>SUM(D12:D12)</f>
        <v>2.82</v>
      </c>
      <c r="E13" s="144"/>
      <c r="F13" s="144">
        <f>SUM(F12:F12)</f>
        <v>14.08</v>
      </c>
      <c r="G13" s="145"/>
      <c r="H13" s="145"/>
      <c r="I13" s="145"/>
      <c r="J13" s="146"/>
      <c r="K13" s="146"/>
      <c r="L13" s="147"/>
      <c r="M13" s="148"/>
      <c r="N13" s="149"/>
    </row>
    <row r="15" spans="1:26" x14ac:dyDescent="0.2">
      <c r="B15" s="293" t="s">
        <v>35</v>
      </c>
      <c r="C15" s="295"/>
    </row>
    <row r="16" spans="1:26" x14ac:dyDescent="0.2">
      <c r="B16" s="150" t="s">
        <v>36</v>
      </c>
      <c r="C16" s="151" t="s">
        <v>37</v>
      </c>
    </row>
    <row r="17" spans="2:3" x14ac:dyDescent="0.2">
      <c r="B17" s="150" t="s">
        <v>31</v>
      </c>
      <c r="C17" s="151" t="s">
        <v>38</v>
      </c>
    </row>
    <row r="18" spans="2:3" x14ac:dyDescent="0.2">
      <c r="B18" s="150" t="s">
        <v>39</v>
      </c>
      <c r="C18" s="151" t="s">
        <v>40</v>
      </c>
    </row>
    <row r="19" spans="2:3" x14ac:dyDescent="0.2">
      <c r="B19" s="133" t="s">
        <v>33</v>
      </c>
      <c r="C19" s="152" t="s">
        <v>41</v>
      </c>
    </row>
  </sheetData>
  <mergeCells count="6">
    <mergeCell ref="B15:C15"/>
    <mergeCell ref="B1:E1"/>
    <mergeCell ref="B3:E3"/>
    <mergeCell ref="G8:J8"/>
    <mergeCell ref="G9:J9"/>
    <mergeCell ref="A13:B13"/>
  </mergeCells>
  <conditionalFormatting sqref="J12:K12">
    <cfRule type="expression" priority="8" stopIfTrue="1">
      <formula>AND(SUM($P12:$T12)&gt;0,NOT(ISBLANK(J12)))</formula>
    </cfRule>
    <cfRule type="expression" dxfId="117" priority="9" stopIfTrue="1">
      <formula>SUM($P12:$T12)&gt;0</formula>
    </cfRule>
  </conditionalFormatting>
  <conditionalFormatting sqref="C12 B1:E1 B3:E3">
    <cfRule type="expression" dxfId="116" priority="10" stopIfTrue="1">
      <formula>ISBLANK(B1)</formula>
    </cfRule>
  </conditionalFormatting>
  <conditionalFormatting sqref="M12:N12">
    <cfRule type="expression" dxfId="115" priority="11" stopIfTrue="1">
      <formula>AND(NOT(ISBLANK($C12)),ISBLANK(M12))</formula>
    </cfRule>
  </conditionalFormatting>
  <conditionalFormatting sqref="B12">
    <cfRule type="expression" dxfId="114" priority="12" stopIfTrue="1">
      <formula>AND(NOT(ISBLANK(C12)),ISBLANK(B12))</formula>
    </cfRule>
  </conditionalFormatting>
  <conditionalFormatting sqref="A12">
    <cfRule type="expression" dxfId="113" priority="13" stopIfTrue="1">
      <formula>AND(NOT(ISBLANK(C12)),ISBLANK(A12))</formula>
    </cfRule>
  </conditionalFormatting>
  <conditionalFormatting sqref="E12">
    <cfRule type="expression" dxfId="112" priority="14" stopIfTrue="1">
      <formula>AND(NOT(ISBLANK(C12)),ISBLANK(E12),B12="S")</formula>
    </cfRule>
  </conditionalFormatting>
  <conditionalFormatting sqref="L12">
    <cfRule type="expression" priority="4" stopIfTrue="1">
      <formula>AND(SUM($P12:$T12)&gt;0,NOT(ISBLANK(L12)))</formula>
    </cfRule>
    <cfRule type="expression" dxfId="111" priority="5" stopIfTrue="1">
      <formula>SUM($P12:$T12)&gt;0</formula>
    </cfRule>
  </conditionalFormatting>
  <dataValidations count="2">
    <dataValidation type="list" allowBlank="1" showInputMessage="1" showErrorMessage="1" sqref="B1:E1">
      <formula1>"BARCLAYCARD,CORPORATE CARD"</formula1>
    </dataValidation>
    <dataValidation type="list" allowBlank="1" showInputMessage="1" showErrorMessage="1" sqref="B12">
      <formula1>$B$16:$B$19</formula1>
    </dataValidation>
  </dataValidations>
  <pageMargins left="0.37" right="0.31" top="0.68" bottom="0.68" header="0.34" footer="0.25"/>
  <pageSetup paperSize="9" scale="56" orientation="landscape" r:id="rId1"/>
  <headerFooter alignWithMargins="0">
    <oddFooter>&amp;L&amp;Z&amp;F&amp;RPrinted 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9"/>
  <sheetViews>
    <sheetView showGridLines="0" workbookViewId="0">
      <selection activeCell="B4" sqref="B4"/>
    </sheetView>
  </sheetViews>
  <sheetFormatPr defaultColWidth="11.85546875" defaultRowHeight="13.5" customHeight="1" x14ac:dyDescent="0.2"/>
  <cols>
    <col min="1" max="1" width="11.85546875" style="156" customWidth="1"/>
    <col min="2" max="2" width="10.42578125" style="156" customWidth="1"/>
    <col min="3" max="6" width="15.5703125" style="156" customWidth="1"/>
    <col min="7" max="7" width="8.42578125" style="156" customWidth="1"/>
    <col min="8" max="8" width="9" style="156" customWidth="1"/>
    <col min="9" max="9" width="11.5703125" style="156" customWidth="1"/>
    <col min="10" max="10" width="3" style="156" customWidth="1"/>
    <col min="11" max="11" width="29.5703125" style="156" customWidth="1"/>
    <col min="12" max="12" width="50.5703125" style="156" customWidth="1"/>
    <col min="13" max="14" width="27.42578125" style="156" customWidth="1"/>
    <col min="15" max="15" width="9.140625" style="156" customWidth="1"/>
    <col min="16" max="19" width="11.85546875" style="156" hidden="1" customWidth="1"/>
    <col min="20" max="26" width="9.140625" style="156" customWidth="1"/>
    <col min="27" max="256" width="11.85546875" style="156" customWidth="1"/>
    <col min="257" max="16384" width="11.85546875" style="157"/>
  </cols>
  <sheetData>
    <row r="1" spans="1:256" s="107" customFormat="1" ht="36.75" customHeight="1" x14ac:dyDescent="0.2">
      <c r="A1" s="103" t="s">
        <v>0</v>
      </c>
      <c r="B1" s="290" t="s">
        <v>1</v>
      </c>
      <c r="C1" s="291"/>
      <c r="D1" s="291"/>
      <c r="E1" s="292"/>
      <c r="F1" s="104"/>
      <c r="G1" s="104"/>
      <c r="H1" s="104"/>
      <c r="I1" s="104"/>
      <c r="J1" s="104"/>
      <c r="K1" s="104"/>
      <c r="L1" s="105"/>
      <c r="M1" s="105"/>
      <c r="N1" s="106"/>
    </row>
    <row r="2" spans="1:256" s="107" customFormat="1" ht="12.75" x14ac:dyDescent="0.2">
      <c r="A2" s="108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</row>
    <row r="3" spans="1:256" s="107" customFormat="1" ht="36.75" customHeight="1" x14ac:dyDescent="0.2">
      <c r="A3" s="111" t="s">
        <v>2</v>
      </c>
      <c r="B3" s="290" t="s">
        <v>207</v>
      </c>
      <c r="C3" s="291"/>
      <c r="D3" s="291"/>
      <c r="E3" s="292"/>
      <c r="F3" s="112"/>
      <c r="G3" s="112"/>
      <c r="H3" s="112"/>
      <c r="I3" s="112"/>
      <c r="J3" s="112"/>
      <c r="K3" s="112"/>
      <c r="L3" s="109"/>
      <c r="M3" s="109"/>
      <c r="N3" s="110"/>
    </row>
    <row r="4" spans="1:256" s="107" customFormat="1" ht="12.75" x14ac:dyDescent="0.2">
      <c r="A4" s="108"/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10"/>
    </row>
    <row r="5" spans="1:256" s="107" customFormat="1" ht="36" customHeight="1" x14ac:dyDescent="0.2">
      <c r="A5" s="206" t="s">
        <v>3</v>
      </c>
      <c r="B5" s="207" t="s">
        <v>4</v>
      </c>
      <c r="C5" s="208">
        <v>44420</v>
      </c>
      <c r="D5" s="207" t="s">
        <v>5</v>
      </c>
      <c r="E5" s="209">
        <v>44450</v>
      </c>
      <c r="F5" s="116"/>
      <c r="G5" s="117"/>
      <c r="H5" s="118"/>
      <c r="I5" s="118"/>
      <c r="J5" s="118"/>
      <c r="K5" s="118"/>
      <c r="L5" s="109"/>
      <c r="M5" s="109"/>
      <c r="N5" s="110"/>
    </row>
    <row r="6" spans="1:256" s="226" customFormat="1" ht="13.7" customHeight="1" x14ac:dyDescent="0.2">
      <c r="A6" s="220"/>
      <c r="B6" s="221"/>
      <c r="C6" s="221"/>
      <c r="D6" s="221"/>
      <c r="E6" s="221"/>
      <c r="F6" s="221"/>
      <c r="G6" s="221"/>
      <c r="H6" s="221"/>
      <c r="I6" s="221"/>
      <c r="J6" s="221"/>
      <c r="K6" s="221"/>
      <c r="L6" s="221"/>
      <c r="M6" s="221"/>
      <c r="N6" s="222"/>
      <c r="O6" s="223"/>
      <c r="P6" s="224"/>
      <c r="Q6" s="224"/>
      <c r="R6" s="224"/>
      <c r="S6" s="224"/>
      <c r="T6" s="221"/>
      <c r="U6" s="221"/>
      <c r="V6" s="221"/>
      <c r="W6" s="221"/>
      <c r="X6" s="221"/>
      <c r="Y6" s="221"/>
      <c r="Z6" s="221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25"/>
      <c r="AQ6" s="225"/>
      <c r="AR6" s="225"/>
      <c r="AS6" s="225"/>
      <c r="AT6" s="225"/>
      <c r="AU6" s="225"/>
      <c r="AV6" s="225"/>
      <c r="AW6" s="225"/>
      <c r="AX6" s="225"/>
      <c r="AY6" s="225"/>
      <c r="AZ6" s="225"/>
      <c r="BA6" s="225"/>
      <c r="BB6" s="225"/>
      <c r="BC6" s="225"/>
      <c r="BD6" s="225"/>
      <c r="BE6" s="225"/>
      <c r="BF6" s="225"/>
      <c r="BG6" s="225"/>
      <c r="BH6" s="225"/>
      <c r="BI6" s="225"/>
      <c r="BJ6" s="225"/>
      <c r="BK6" s="225"/>
      <c r="BL6" s="225"/>
      <c r="BM6" s="225"/>
      <c r="BN6" s="225"/>
      <c r="BO6" s="225"/>
      <c r="BP6" s="225"/>
      <c r="BQ6" s="225"/>
      <c r="BR6" s="225"/>
      <c r="BS6" s="225"/>
      <c r="BT6" s="225"/>
      <c r="BU6" s="225"/>
      <c r="BV6" s="225"/>
      <c r="BW6" s="225"/>
      <c r="BX6" s="225"/>
      <c r="BY6" s="225"/>
      <c r="BZ6" s="225"/>
      <c r="CA6" s="225"/>
      <c r="CB6" s="225"/>
      <c r="CC6" s="225"/>
      <c r="CD6" s="225"/>
      <c r="CE6" s="225"/>
      <c r="CF6" s="225"/>
      <c r="CG6" s="225"/>
      <c r="CH6" s="225"/>
      <c r="CI6" s="225"/>
      <c r="CJ6" s="225"/>
      <c r="CK6" s="225"/>
      <c r="CL6" s="225"/>
      <c r="CM6" s="225"/>
      <c r="CN6" s="225"/>
      <c r="CO6" s="225"/>
      <c r="CP6" s="225"/>
      <c r="CQ6" s="225"/>
      <c r="CR6" s="225"/>
      <c r="CS6" s="225"/>
      <c r="CT6" s="225"/>
      <c r="CU6" s="225"/>
      <c r="CV6" s="225"/>
      <c r="CW6" s="225"/>
      <c r="CX6" s="225"/>
      <c r="CY6" s="225"/>
      <c r="CZ6" s="225"/>
      <c r="DA6" s="225"/>
      <c r="DB6" s="225"/>
      <c r="DC6" s="225"/>
      <c r="DD6" s="225"/>
      <c r="DE6" s="225"/>
      <c r="DF6" s="225"/>
      <c r="DG6" s="225"/>
      <c r="DH6" s="225"/>
      <c r="DI6" s="225"/>
      <c r="DJ6" s="225"/>
      <c r="DK6" s="225"/>
      <c r="DL6" s="225"/>
      <c r="DM6" s="225"/>
      <c r="DN6" s="225"/>
      <c r="DO6" s="225"/>
      <c r="DP6" s="225"/>
      <c r="DQ6" s="225"/>
      <c r="DR6" s="225"/>
      <c r="DS6" s="225"/>
      <c r="DT6" s="225"/>
      <c r="DU6" s="225"/>
      <c r="DV6" s="225"/>
      <c r="DW6" s="225"/>
      <c r="DX6" s="225"/>
      <c r="DY6" s="225"/>
      <c r="DZ6" s="225"/>
      <c r="EA6" s="225"/>
      <c r="EB6" s="225"/>
      <c r="EC6" s="225"/>
      <c r="ED6" s="225"/>
      <c r="EE6" s="225"/>
      <c r="EF6" s="225"/>
      <c r="EG6" s="225"/>
      <c r="EH6" s="225"/>
      <c r="EI6" s="225"/>
      <c r="EJ6" s="225"/>
      <c r="EK6" s="225"/>
      <c r="EL6" s="225"/>
      <c r="EM6" s="225"/>
      <c r="EN6" s="225"/>
      <c r="EO6" s="225"/>
      <c r="EP6" s="225"/>
      <c r="EQ6" s="225"/>
      <c r="ER6" s="225"/>
      <c r="ES6" s="225"/>
      <c r="ET6" s="225"/>
      <c r="EU6" s="225"/>
      <c r="EV6" s="225"/>
      <c r="EW6" s="225"/>
      <c r="EX6" s="225"/>
      <c r="EY6" s="225"/>
      <c r="EZ6" s="225"/>
      <c r="FA6" s="225"/>
      <c r="FB6" s="225"/>
      <c r="FC6" s="225"/>
      <c r="FD6" s="225"/>
      <c r="FE6" s="225"/>
      <c r="FF6" s="225"/>
      <c r="FG6" s="225"/>
      <c r="FH6" s="225"/>
      <c r="FI6" s="225"/>
      <c r="FJ6" s="225"/>
      <c r="FK6" s="225"/>
      <c r="FL6" s="225"/>
      <c r="FM6" s="225"/>
      <c r="FN6" s="225"/>
      <c r="FO6" s="225"/>
      <c r="FP6" s="225"/>
      <c r="FQ6" s="225"/>
      <c r="FR6" s="225"/>
      <c r="FS6" s="225"/>
      <c r="FT6" s="225"/>
      <c r="FU6" s="225"/>
      <c r="FV6" s="225"/>
      <c r="FW6" s="225"/>
      <c r="FX6" s="225"/>
      <c r="FY6" s="225"/>
      <c r="FZ6" s="225"/>
      <c r="GA6" s="225"/>
      <c r="GB6" s="225"/>
      <c r="GC6" s="225"/>
      <c r="GD6" s="225"/>
      <c r="GE6" s="225"/>
      <c r="GF6" s="225"/>
      <c r="GG6" s="225"/>
      <c r="GH6" s="225"/>
      <c r="GI6" s="225"/>
      <c r="GJ6" s="225"/>
      <c r="GK6" s="225"/>
      <c r="GL6" s="225"/>
      <c r="GM6" s="225"/>
      <c r="GN6" s="225"/>
      <c r="GO6" s="225"/>
      <c r="GP6" s="225"/>
      <c r="GQ6" s="225"/>
      <c r="GR6" s="225"/>
      <c r="GS6" s="225"/>
      <c r="GT6" s="225"/>
      <c r="GU6" s="225"/>
      <c r="GV6" s="225"/>
      <c r="GW6" s="225"/>
      <c r="GX6" s="225"/>
      <c r="GY6" s="225"/>
      <c r="GZ6" s="225"/>
      <c r="HA6" s="225"/>
      <c r="HB6" s="225"/>
      <c r="HC6" s="225"/>
      <c r="HD6" s="225"/>
      <c r="HE6" s="225"/>
      <c r="HF6" s="225"/>
      <c r="HG6" s="225"/>
      <c r="HH6" s="225"/>
      <c r="HI6" s="225"/>
      <c r="HJ6" s="225"/>
      <c r="HK6" s="225"/>
      <c r="HL6" s="225"/>
      <c r="HM6" s="225"/>
      <c r="HN6" s="225"/>
      <c r="HO6" s="225"/>
      <c r="HP6" s="225"/>
      <c r="HQ6" s="225"/>
      <c r="HR6" s="225"/>
      <c r="HS6" s="225"/>
      <c r="HT6" s="225"/>
      <c r="HU6" s="225"/>
      <c r="HV6" s="225"/>
      <c r="HW6" s="225"/>
      <c r="HX6" s="225"/>
      <c r="HY6" s="225"/>
      <c r="HZ6" s="225"/>
      <c r="IA6" s="225"/>
      <c r="IB6" s="225"/>
      <c r="IC6" s="225"/>
      <c r="ID6" s="225"/>
      <c r="IE6" s="225"/>
      <c r="IF6" s="225"/>
      <c r="IG6" s="225"/>
      <c r="IH6" s="225"/>
      <c r="II6" s="225"/>
      <c r="IJ6" s="225"/>
      <c r="IK6" s="225"/>
      <c r="IL6" s="225"/>
      <c r="IM6" s="225"/>
      <c r="IN6" s="225"/>
      <c r="IO6" s="225"/>
      <c r="IP6" s="225"/>
      <c r="IQ6" s="225"/>
      <c r="IR6" s="225"/>
      <c r="IS6" s="225"/>
      <c r="IT6" s="225"/>
      <c r="IU6" s="225"/>
      <c r="IV6" s="225"/>
    </row>
    <row r="7" spans="1:256" s="229" customFormat="1" ht="13.7" customHeight="1" x14ac:dyDescent="0.2">
      <c r="A7" s="227"/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60"/>
      <c r="O7" s="154"/>
      <c r="P7" s="158"/>
      <c r="Q7" s="158"/>
      <c r="R7" s="158"/>
      <c r="S7" s="158"/>
      <c r="T7" s="155"/>
      <c r="U7" s="155"/>
      <c r="V7" s="155"/>
      <c r="W7" s="155"/>
      <c r="X7" s="155"/>
      <c r="Y7" s="155"/>
      <c r="Z7" s="155"/>
      <c r="AA7" s="228"/>
      <c r="AB7" s="228"/>
      <c r="AC7" s="228"/>
      <c r="AD7" s="228"/>
      <c r="AE7" s="228"/>
      <c r="AF7" s="228"/>
      <c r="AG7" s="228"/>
      <c r="AH7" s="228"/>
      <c r="AI7" s="228"/>
      <c r="AJ7" s="228"/>
      <c r="AK7" s="228"/>
      <c r="AL7" s="228"/>
      <c r="AM7" s="228"/>
      <c r="AN7" s="228"/>
      <c r="AO7" s="228"/>
      <c r="AP7" s="228"/>
      <c r="AQ7" s="228"/>
      <c r="AR7" s="228"/>
      <c r="AS7" s="228"/>
      <c r="AT7" s="228"/>
      <c r="AU7" s="228"/>
      <c r="AV7" s="228"/>
      <c r="AW7" s="228"/>
      <c r="AX7" s="228"/>
      <c r="AY7" s="228"/>
      <c r="AZ7" s="228"/>
      <c r="BA7" s="228"/>
      <c r="BB7" s="228"/>
      <c r="BC7" s="228"/>
      <c r="BD7" s="228"/>
      <c r="BE7" s="228"/>
      <c r="BF7" s="228"/>
      <c r="BG7" s="228"/>
      <c r="BH7" s="228"/>
      <c r="BI7" s="228"/>
      <c r="BJ7" s="228"/>
      <c r="BK7" s="228"/>
      <c r="BL7" s="228"/>
      <c r="BM7" s="228"/>
      <c r="BN7" s="228"/>
      <c r="BO7" s="228"/>
      <c r="BP7" s="228"/>
      <c r="BQ7" s="228"/>
      <c r="BR7" s="228"/>
      <c r="BS7" s="228"/>
      <c r="BT7" s="228"/>
      <c r="BU7" s="228"/>
      <c r="BV7" s="228"/>
      <c r="BW7" s="228"/>
      <c r="BX7" s="228"/>
      <c r="BY7" s="228"/>
      <c r="BZ7" s="228"/>
      <c r="CA7" s="228"/>
      <c r="CB7" s="228"/>
      <c r="CC7" s="228"/>
      <c r="CD7" s="228"/>
      <c r="CE7" s="228"/>
      <c r="CF7" s="228"/>
      <c r="CG7" s="228"/>
      <c r="CH7" s="228"/>
      <c r="CI7" s="228"/>
      <c r="CJ7" s="228"/>
      <c r="CK7" s="228"/>
      <c r="CL7" s="228"/>
      <c r="CM7" s="228"/>
      <c r="CN7" s="228"/>
      <c r="CO7" s="228"/>
      <c r="CP7" s="228"/>
      <c r="CQ7" s="228"/>
      <c r="CR7" s="228"/>
      <c r="CS7" s="228"/>
      <c r="CT7" s="228"/>
      <c r="CU7" s="228"/>
      <c r="CV7" s="228"/>
      <c r="CW7" s="228"/>
      <c r="CX7" s="228"/>
      <c r="CY7" s="228"/>
      <c r="CZ7" s="228"/>
      <c r="DA7" s="228"/>
      <c r="DB7" s="228"/>
      <c r="DC7" s="228"/>
      <c r="DD7" s="228"/>
      <c r="DE7" s="228"/>
      <c r="DF7" s="228"/>
      <c r="DG7" s="228"/>
      <c r="DH7" s="228"/>
      <c r="DI7" s="228"/>
      <c r="DJ7" s="228"/>
      <c r="DK7" s="228"/>
      <c r="DL7" s="228"/>
      <c r="DM7" s="228"/>
      <c r="DN7" s="228"/>
      <c r="DO7" s="228"/>
      <c r="DP7" s="228"/>
      <c r="DQ7" s="228"/>
      <c r="DR7" s="228"/>
      <c r="DS7" s="228"/>
      <c r="DT7" s="228"/>
      <c r="DU7" s="228"/>
      <c r="DV7" s="228"/>
      <c r="DW7" s="228"/>
      <c r="DX7" s="228"/>
      <c r="DY7" s="228"/>
      <c r="DZ7" s="228"/>
      <c r="EA7" s="228"/>
      <c r="EB7" s="228"/>
      <c r="EC7" s="228"/>
      <c r="ED7" s="228"/>
      <c r="EE7" s="228"/>
      <c r="EF7" s="228"/>
      <c r="EG7" s="228"/>
      <c r="EH7" s="228"/>
      <c r="EI7" s="228"/>
      <c r="EJ7" s="228"/>
      <c r="EK7" s="228"/>
      <c r="EL7" s="228"/>
      <c r="EM7" s="228"/>
      <c r="EN7" s="228"/>
      <c r="EO7" s="228"/>
      <c r="EP7" s="228"/>
      <c r="EQ7" s="228"/>
      <c r="ER7" s="228"/>
      <c r="ES7" s="228"/>
      <c r="ET7" s="228"/>
      <c r="EU7" s="228"/>
      <c r="EV7" s="228"/>
      <c r="EW7" s="228"/>
      <c r="EX7" s="228"/>
      <c r="EY7" s="228"/>
      <c r="EZ7" s="228"/>
      <c r="FA7" s="228"/>
      <c r="FB7" s="228"/>
      <c r="FC7" s="228"/>
      <c r="FD7" s="228"/>
      <c r="FE7" s="228"/>
      <c r="FF7" s="228"/>
      <c r="FG7" s="228"/>
      <c r="FH7" s="228"/>
      <c r="FI7" s="228"/>
      <c r="FJ7" s="228"/>
      <c r="FK7" s="228"/>
      <c r="FL7" s="228"/>
      <c r="FM7" s="228"/>
      <c r="FN7" s="228"/>
      <c r="FO7" s="228"/>
      <c r="FP7" s="228"/>
      <c r="FQ7" s="228"/>
      <c r="FR7" s="228"/>
      <c r="FS7" s="228"/>
      <c r="FT7" s="228"/>
      <c r="FU7" s="228"/>
      <c r="FV7" s="228"/>
      <c r="FW7" s="228"/>
      <c r="FX7" s="228"/>
      <c r="FY7" s="228"/>
      <c r="FZ7" s="228"/>
      <c r="GA7" s="228"/>
      <c r="GB7" s="228"/>
      <c r="GC7" s="228"/>
      <c r="GD7" s="228"/>
      <c r="GE7" s="228"/>
      <c r="GF7" s="228"/>
      <c r="GG7" s="228"/>
      <c r="GH7" s="228"/>
      <c r="GI7" s="228"/>
      <c r="GJ7" s="228"/>
      <c r="GK7" s="228"/>
      <c r="GL7" s="228"/>
      <c r="GM7" s="228"/>
      <c r="GN7" s="228"/>
      <c r="GO7" s="228"/>
      <c r="GP7" s="228"/>
      <c r="GQ7" s="228"/>
      <c r="GR7" s="228"/>
      <c r="GS7" s="228"/>
      <c r="GT7" s="228"/>
      <c r="GU7" s="228"/>
      <c r="GV7" s="228"/>
      <c r="GW7" s="228"/>
      <c r="GX7" s="228"/>
      <c r="GY7" s="228"/>
      <c r="GZ7" s="228"/>
      <c r="HA7" s="228"/>
      <c r="HB7" s="228"/>
      <c r="HC7" s="228"/>
      <c r="HD7" s="228"/>
      <c r="HE7" s="228"/>
      <c r="HF7" s="228"/>
      <c r="HG7" s="228"/>
      <c r="HH7" s="228"/>
      <c r="HI7" s="228"/>
      <c r="HJ7" s="228"/>
      <c r="HK7" s="228"/>
      <c r="HL7" s="228"/>
      <c r="HM7" s="228"/>
      <c r="HN7" s="228"/>
      <c r="HO7" s="228"/>
      <c r="HP7" s="228"/>
      <c r="HQ7" s="228"/>
      <c r="HR7" s="228"/>
      <c r="HS7" s="228"/>
      <c r="HT7" s="228"/>
      <c r="HU7" s="228"/>
      <c r="HV7" s="228"/>
      <c r="HW7" s="228"/>
      <c r="HX7" s="228"/>
      <c r="HY7" s="228"/>
      <c r="HZ7" s="228"/>
      <c r="IA7" s="228"/>
      <c r="IB7" s="228"/>
      <c r="IC7" s="228"/>
      <c r="ID7" s="228"/>
      <c r="IE7" s="228"/>
      <c r="IF7" s="228"/>
      <c r="IG7" s="228"/>
      <c r="IH7" s="228"/>
      <c r="II7" s="228"/>
      <c r="IJ7" s="228"/>
      <c r="IK7" s="228"/>
      <c r="IL7" s="228"/>
      <c r="IM7" s="228"/>
      <c r="IN7" s="228"/>
      <c r="IO7" s="228"/>
      <c r="IP7" s="228"/>
      <c r="IQ7" s="228"/>
      <c r="IR7" s="228"/>
      <c r="IS7" s="228"/>
      <c r="IT7" s="228"/>
      <c r="IU7" s="228"/>
      <c r="IV7" s="228"/>
    </row>
    <row r="8" spans="1:256" s="229" customFormat="1" ht="13.7" customHeight="1" x14ac:dyDescent="0.2">
      <c r="A8" s="230" t="s">
        <v>6</v>
      </c>
      <c r="B8" s="161" t="s">
        <v>7</v>
      </c>
      <c r="C8" s="161" t="s">
        <v>8</v>
      </c>
      <c r="D8" s="161" t="s">
        <v>7</v>
      </c>
      <c r="E8" s="161" t="s">
        <v>9</v>
      </c>
      <c r="F8" s="161" t="s">
        <v>10</v>
      </c>
      <c r="G8" s="305" t="s">
        <v>11</v>
      </c>
      <c r="H8" s="306"/>
      <c r="I8" s="306"/>
      <c r="J8" s="307"/>
      <c r="K8" s="161" t="s">
        <v>12</v>
      </c>
      <c r="L8" s="161" t="s">
        <v>13</v>
      </c>
      <c r="M8" s="162" t="s">
        <v>14</v>
      </c>
      <c r="N8" s="163" t="s">
        <v>15</v>
      </c>
      <c r="O8" s="164"/>
      <c r="P8" s="165"/>
      <c r="Q8" s="165"/>
      <c r="R8" s="165"/>
      <c r="S8" s="165"/>
      <c r="T8" s="166"/>
      <c r="U8" s="166"/>
      <c r="V8" s="166"/>
      <c r="W8" s="166"/>
      <c r="X8" s="166"/>
      <c r="Y8" s="166"/>
      <c r="Z8" s="166"/>
      <c r="AA8" s="228"/>
      <c r="AB8" s="228"/>
      <c r="AC8" s="228"/>
      <c r="AD8" s="228"/>
      <c r="AE8" s="228"/>
      <c r="AF8" s="228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28"/>
      <c r="AT8" s="228"/>
      <c r="AU8" s="228"/>
      <c r="AV8" s="228"/>
      <c r="AW8" s="228"/>
      <c r="AX8" s="228"/>
      <c r="AY8" s="228"/>
      <c r="AZ8" s="228"/>
      <c r="BA8" s="228"/>
      <c r="BB8" s="228"/>
      <c r="BC8" s="228"/>
      <c r="BD8" s="228"/>
      <c r="BE8" s="228"/>
      <c r="BF8" s="228"/>
      <c r="BG8" s="228"/>
      <c r="BH8" s="228"/>
      <c r="BI8" s="228"/>
      <c r="BJ8" s="228"/>
      <c r="BK8" s="228"/>
      <c r="BL8" s="228"/>
      <c r="BM8" s="228"/>
      <c r="BN8" s="228"/>
      <c r="BO8" s="228"/>
      <c r="BP8" s="228"/>
      <c r="BQ8" s="228"/>
      <c r="BR8" s="228"/>
      <c r="BS8" s="228"/>
      <c r="BT8" s="228"/>
      <c r="BU8" s="228"/>
      <c r="BV8" s="228"/>
      <c r="BW8" s="228"/>
      <c r="BX8" s="228"/>
      <c r="BY8" s="228"/>
      <c r="BZ8" s="228"/>
      <c r="CA8" s="228"/>
      <c r="CB8" s="228"/>
      <c r="CC8" s="228"/>
      <c r="CD8" s="228"/>
      <c r="CE8" s="228"/>
      <c r="CF8" s="228"/>
      <c r="CG8" s="228"/>
      <c r="CH8" s="228"/>
      <c r="CI8" s="228"/>
      <c r="CJ8" s="228"/>
      <c r="CK8" s="228"/>
      <c r="CL8" s="228"/>
      <c r="CM8" s="228"/>
      <c r="CN8" s="228"/>
      <c r="CO8" s="228"/>
      <c r="CP8" s="228"/>
      <c r="CQ8" s="228"/>
      <c r="CR8" s="228"/>
      <c r="CS8" s="228"/>
      <c r="CT8" s="228"/>
      <c r="CU8" s="228"/>
      <c r="CV8" s="228"/>
      <c r="CW8" s="228"/>
      <c r="CX8" s="228"/>
      <c r="CY8" s="228"/>
      <c r="CZ8" s="228"/>
      <c r="DA8" s="228"/>
      <c r="DB8" s="228"/>
      <c r="DC8" s="228"/>
      <c r="DD8" s="228"/>
      <c r="DE8" s="228"/>
      <c r="DF8" s="228"/>
      <c r="DG8" s="228"/>
      <c r="DH8" s="228"/>
      <c r="DI8" s="228"/>
      <c r="DJ8" s="228"/>
      <c r="DK8" s="228"/>
      <c r="DL8" s="228"/>
      <c r="DM8" s="228"/>
      <c r="DN8" s="228"/>
      <c r="DO8" s="228"/>
      <c r="DP8" s="228"/>
      <c r="DQ8" s="228"/>
      <c r="DR8" s="228"/>
      <c r="DS8" s="228"/>
      <c r="DT8" s="228"/>
      <c r="DU8" s="228"/>
      <c r="DV8" s="228"/>
      <c r="DW8" s="228"/>
      <c r="DX8" s="228"/>
      <c r="DY8" s="228"/>
      <c r="DZ8" s="228"/>
      <c r="EA8" s="228"/>
      <c r="EB8" s="228"/>
      <c r="EC8" s="228"/>
      <c r="ED8" s="228"/>
      <c r="EE8" s="228"/>
      <c r="EF8" s="228"/>
      <c r="EG8" s="228"/>
      <c r="EH8" s="228"/>
      <c r="EI8" s="228"/>
      <c r="EJ8" s="228"/>
      <c r="EK8" s="228"/>
      <c r="EL8" s="228"/>
      <c r="EM8" s="228"/>
      <c r="EN8" s="228"/>
      <c r="EO8" s="228"/>
      <c r="EP8" s="228"/>
      <c r="EQ8" s="228"/>
      <c r="ER8" s="228"/>
      <c r="ES8" s="228"/>
      <c r="ET8" s="228"/>
      <c r="EU8" s="228"/>
      <c r="EV8" s="228"/>
      <c r="EW8" s="228"/>
      <c r="EX8" s="228"/>
      <c r="EY8" s="228"/>
      <c r="EZ8" s="228"/>
      <c r="FA8" s="228"/>
      <c r="FB8" s="228"/>
      <c r="FC8" s="228"/>
      <c r="FD8" s="228"/>
      <c r="FE8" s="228"/>
      <c r="FF8" s="228"/>
      <c r="FG8" s="228"/>
      <c r="FH8" s="228"/>
      <c r="FI8" s="228"/>
      <c r="FJ8" s="228"/>
      <c r="FK8" s="228"/>
      <c r="FL8" s="228"/>
      <c r="FM8" s="228"/>
      <c r="FN8" s="228"/>
      <c r="FO8" s="228"/>
      <c r="FP8" s="228"/>
      <c r="FQ8" s="228"/>
      <c r="FR8" s="228"/>
      <c r="FS8" s="228"/>
      <c r="FT8" s="228"/>
      <c r="FU8" s="228"/>
      <c r="FV8" s="228"/>
      <c r="FW8" s="228"/>
      <c r="FX8" s="228"/>
      <c r="FY8" s="228"/>
      <c r="FZ8" s="228"/>
      <c r="GA8" s="228"/>
      <c r="GB8" s="228"/>
      <c r="GC8" s="228"/>
      <c r="GD8" s="228"/>
      <c r="GE8" s="228"/>
      <c r="GF8" s="228"/>
      <c r="GG8" s="228"/>
      <c r="GH8" s="228"/>
      <c r="GI8" s="228"/>
      <c r="GJ8" s="228"/>
      <c r="GK8" s="228"/>
      <c r="GL8" s="228"/>
      <c r="GM8" s="228"/>
      <c r="GN8" s="228"/>
      <c r="GO8" s="228"/>
      <c r="GP8" s="228"/>
      <c r="GQ8" s="228"/>
      <c r="GR8" s="228"/>
      <c r="GS8" s="228"/>
      <c r="GT8" s="228"/>
      <c r="GU8" s="228"/>
      <c r="GV8" s="228"/>
      <c r="GW8" s="228"/>
      <c r="GX8" s="228"/>
      <c r="GY8" s="228"/>
      <c r="GZ8" s="228"/>
      <c r="HA8" s="228"/>
      <c r="HB8" s="228"/>
      <c r="HC8" s="228"/>
      <c r="HD8" s="228"/>
      <c r="HE8" s="228"/>
      <c r="HF8" s="228"/>
      <c r="HG8" s="228"/>
      <c r="HH8" s="228"/>
      <c r="HI8" s="228"/>
      <c r="HJ8" s="228"/>
      <c r="HK8" s="228"/>
      <c r="HL8" s="228"/>
      <c r="HM8" s="228"/>
      <c r="HN8" s="228"/>
      <c r="HO8" s="228"/>
      <c r="HP8" s="228"/>
      <c r="HQ8" s="228"/>
      <c r="HR8" s="228"/>
      <c r="HS8" s="228"/>
      <c r="HT8" s="228"/>
      <c r="HU8" s="228"/>
      <c r="HV8" s="228"/>
      <c r="HW8" s="228"/>
      <c r="HX8" s="228"/>
      <c r="HY8" s="228"/>
      <c r="HZ8" s="228"/>
      <c r="IA8" s="228"/>
      <c r="IB8" s="228"/>
      <c r="IC8" s="228"/>
      <c r="ID8" s="228"/>
      <c r="IE8" s="228"/>
      <c r="IF8" s="228"/>
      <c r="IG8" s="228"/>
      <c r="IH8" s="228"/>
      <c r="II8" s="228"/>
      <c r="IJ8" s="228"/>
      <c r="IK8" s="228"/>
      <c r="IL8" s="228"/>
      <c r="IM8" s="228"/>
      <c r="IN8" s="228"/>
      <c r="IO8" s="228"/>
      <c r="IP8" s="228"/>
      <c r="IQ8" s="228"/>
      <c r="IR8" s="228"/>
      <c r="IS8" s="228"/>
      <c r="IT8" s="228"/>
      <c r="IU8" s="228"/>
      <c r="IV8" s="228"/>
    </row>
    <row r="9" spans="1:256" s="229" customFormat="1" ht="13.7" customHeight="1" x14ac:dyDescent="0.2">
      <c r="A9" s="231" t="s">
        <v>16</v>
      </c>
      <c r="B9" s="167" t="s">
        <v>17</v>
      </c>
      <c r="C9" s="167" t="s">
        <v>18</v>
      </c>
      <c r="D9" s="167" t="s">
        <v>18</v>
      </c>
      <c r="E9" s="167" t="s">
        <v>19</v>
      </c>
      <c r="F9" s="167" t="s">
        <v>18</v>
      </c>
      <c r="G9" s="308"/>
      <c r="H9" s="309"/>
      <c r="I9" s="309"/>
      <c r="J9" s="310"/>
      <c r="K9" s="167" t="s">
        <v>20</v>
      </c>
      <c r="L9" s="167" t="s">
        <v>21</v>
      </c>
      <c r="M9" s="168"/>
      <c r="N9" s="169" t="s">
        <v>22</v>
      </c>
      <c r="O9" s="164"/>
      <c r="P9" s="165"/>
      <c r="Q9" s="165"/>
      <c r="R9" s="165"/>
      <c r="S9" s="165"/>
      <c r="T9" s="166"/>
      <c r="U9" s="166"/>
      <c r="V9" s="166"/>
      <c r="W9" s="166"/>
      <c r="X9" s="166"/>
      <c r="Y9" s="166"/>
      <c r="Z9" s="166"/>
      <c r="AA9" s="228"/>
      <c r="AB9" s="228"/>
      <c r="AC9" s="228"/>
      <c r="AD9" s="228"/>
      <c r="AE9" s="228"/>
      <c r="AF9" s="228"/>
      <c r="AG9" s="228"/>
      <c r="AH9" s="228"/>
      <c r="AI9" s="228"/>
      <c r="AJ9" s="228"/>
      <c r="AK9" s="228"/>
      <c r="AL9" s="228"/>
      <c r="AM9" s="228"/>
      <c r="AN9" s="228"/>
      <c r="AO9" s="228"/>
      <c r="AP9" s="228"/>
      <c r="AQ9" s="228"/>
      <c r="AR9" s="228"/>
      <c r="AS9" s="228"/>
      <c r="AT9" s="228"/>
      <c r="AU9" s="228"/>
      <c r="AV9" s="228"/>
      <c r="AW9" s="228"/>
      <c r="AX9" s="228"/>
      <c r="AY9" s="228"/>
      <c r="AZ9" s="228"/>
      <c r="BA9" s="228"/>
      <c r="BB9" s="228"/>
      <c r="BC9" s="228"/>
      <c r="BD9" s="228"/>
      <c r="BE9" s="228"/>
      <c r="BF9" s="228"/>
      <c r="BG9" s="228"/>
      <c r="BH9" s="228"/>
      <c r="BI9" s="228"/>
      <c r="BJ9" s="228"/>
      <c r="BK9" s="228"/>
      <c r="BL9" s="228"/>
      <c r="BM9" s="228"/>
      <c r="BN9" s="228"/>
      <c r="BO9" s="228"/>
      <c r="BP9" s="228"/>
      <c r="BQ9" s="228"/>
      <c r="BR9" s="228"/>
      <c r="BS9" s="228"/>
      <c r="BT9" s="228"/>
      <c r="BU9" s="228"/>
      <c r="BV9" s="228"/>
      <c r="BW9" s="228"/>
      <c r="BX9" s="228"/>
      <c r="BY9" s="228"/>
      <c r="BZ9" s="228"/>
      <c r="CA9" s="228"/>
      <c r="CB9" s="228"/>
      <c r="CC9" s="228"/>
      <c r="CD9" s="228"/>
      <c r="CE9" s="228"/>
      <c r="CF9" s="228"/>
      <c r="CG9" s="228"/>
      <c r="CH9" s="228"/>
      <c r="CI9" s="228"/>
      <c r="CJ9" s="228"/>
      <c r="CK9" s="228"/>
      <c r="CL9" s="228"/>
      <c r="CM9" s="228"/>
      <c r="CN9" s="228"/>
      <c r="CO9" s="228"/>
      <c r="CP9" s="228"/>
      <c r="CQ9" s="228"/>
      <c r="CR9" s="228"/>
      <c r="CS9" s="228"/>
      <c r="CT9" s="228"/>
      <c r="CU9" s="228"/>
      <c r="CV9" s="228"/>
      <c r="CW9" s="228"/>
      <c r="CX9" s="228"/>
      <c r="CY9" s="228"/>
      <c r="CZ9" s="228"/>
      <c r="DA9" s="228"/>
      <c r="DB9" s="228"/>
      <c r="DC9" s="228"/>
      <c r="DD9" s="228"/>
      <c r="DE9" s="228"/>
      <c r="DF9" s="228"/>
      <c r="DG9" s="228"/>
      <c r="DH9" s="228"/>
      <c r="DI9" s="228"/>
      <c r="DJ9" s="228"/>
      <c r="DK9" s="228"/>
      <c r="DL9" s="228"/>
      <c r="DM9" s="228"/>
      <c r="DN9" s="228"/>
      <c r="DO9" s="228"/>
      <c r="DP9" s="228"/>
      <c r="DQ9" s="228"/>
      <c r="DR9" s="228"/>
      <c r="DS9" s="228"/>
      <c r="DT9" s="228"/>
      <c r="DU9" s="228"/>
      <c r="DV9" s="228"/>
      <c r="DW9" s="228"/>
      <c r="DX9" s="228"/>
      <c r="DY9" s="228"/>
      <c r="DZ9" s="228"/>
      <c r="EA9" s="228"/>
      <c r="EB9" s="228"/>
      <c r="EC9" s="228"/>
      <c r="ED9" s="228"/>
      <c r="EE9" s="228"/>
      <c r="EF9" s="228"/>
      <c r="EG9" s="228"/>
      <c r="EH9" s="228"/>
      <c r="EI9" s="228"/>
      <c r="EJ9" s="228"/>
      <c r="EK9" s="228"/>
      <c r="EL9" s="228"/>
      <c r="EM9" s="228"/>
      <c r="EN9" s="228"/>
      <c r="EO9" s="228"/>
      <c r="EP9" s="228"/>
      <c r="EQ9" s="228"/>
      <c r="ER9" s="228"/>
      <c r="ES9" s="228"/>
      <c r="ET9" s="228"/>
      <c r="EU9" s="228"/>
      <c r="EV9" s="228"/>
      <c r="EW9" s="228"/>
      <c r="EX9" s="228"/>
      <c r="EY9" s="228"/>
      <c r="EZ9" s="228"/>
      <c r="FA9" s="228"/>
      <c r="FB9" s="228"/>
      <c r="FC9" s="228"/>
      <c r="FD9" s="228"/>
      <c r="FE9" s="228"/>
      <c r="FF9" s="228"/>
      <c r="FG9" s="228"/>
      <c r="FH9" s="228"/>
      <c r="FI9" s="228"/>
      <c r="FJ9" s="228"/>
      <c r="FK9" s="228"/>
      <c r="FL9" s="228"/>
      <c r="FM9" s="228"/>
      <c r="FN9" s="228"/>
      <c r="FO9" s="228"/>
      <c r="FP9" s="228"/>
      <c r="FQ9" s="228"/>
      <c r="FR9" s="228"/>
      <c r="FS9" s="228"/>
      <c r="FT9" s="228"/>
      <c r="FU9" s="228"/>
      <c r="FV9" s="228"/>
      <c r="FW9" s="228"/>
      <c r="FX9" s="228"/>
      <c r="FY9" s="228"/>
      <c r="FZ9" s="228"/>
      <c r="GA9" s="228"/>
      <c r="GB9" s="228"/>
      <c r="GC9" s="228"/>
      <c r="GD9" s="228"/>
      <c r="GE9" s="228"/>
      <c r="GF9" s="228"/>
      <c r="GG9" s="228"/>
      <c r="GH9" s="228"/>
      <c r="GI9" s="228"/>
      <c r="GJ9" s="228"/>
      <c r="GK9" s="228"/>
      <c r="GL9" s="228"/>
      <c r="GM9" s="228"/>
      <c r="GN9" s="228"/>
      <c r="GO9" s="228"/>
      <c r="GP9" s="228"/>
      <c r="GQ9" s="228"/>
      <c r="GR9" s="228"/>
      <c r="GS9" s="228"/>
      <c r="GT9" s="228"/>
      <c r="GU9" s="228"/>
      <c r="GV9" s="228"/>
      <c r="GW9" s="228"/>
      <c r="GX9" s="228"/>
      <c r="GY9" s="228"/>
      <c r="GZ9" s="228"/>
      <c r="HA9" s="228"/>
      <c r="HB9" s="228"/>
      <c r="HC9" s="228"/>
      <c r="HD9" s="228"/>
      <c r="HE9" s="228"/>
      <c r="HF9" s="228"/>
      <c r="HG9" s="228"/>
      <c r="HH9" s="228"/>
      <c r="HI9" s="228"/>
      <c r="HJ9" s="228"/>
      <c r="HK9" s="228"/>
      <c r="HL9" s="228"/>
      <c r="HM9" s="228"/>
      <c r="HN9" s="228"/>
      <c r="HO9" s="228"/>
      <c r="HP9" s="228"/>
      <c r="HQ9" s="228"/>
      <c r="HR9" s="228"/>
      <c r="HS9" s="228"/>
      <c r="HT9" s="228"/>
      <c r="HU9" s="228"/>
      <c r="HV9" s="228"/>
      <c r="HW9" s="228"/>
      <c r="HX9" s="228"/>
      <c r="HY9" s="228"/>
      <c r="HZ9" s="228"/>
      <c r="IA9" s="228"/>
      <c r="IB9" s="228"/>
      <c r="IC9" s="228"/>
      <c r="ID9" s="228"/>
      <c r="IE9" s="228"/>
      <c r="IF9" s="228"/>
      <c r="IG9" s="228"/>
      <c r="IH9" s="228"/>
      <c r="II9" s="228"/>
      <c r="IJ9" s="228"/>
      <c r="IK9" s="228"/>
      <c r="IL9" s="228"/>
      <c r="IM9" s="228"/>
      <c r="IN9" s="228"/>
      <c r="IO9" s="228"/>
      <c r="IP9" s="228"/>
      <c r="IQ9" s="228"/>
      <c r="IR9" s="228"/>
      <c r="IS9" s="228"/>
      <c r="IT9" s="228"/>
      <c r="IU9" s="228"/>
      <c r="IV9" s="228"/>
    </row>
    <row r="10" spans="1:256" s="229" customFormat="1" ht="13.7" customHeight="1" x14ac:dyDescent="0.2">
      <c r="A10" s="232" t="s">
        <v>23</v>
      </c>
      <c r="B10" s="170" t="s">
        <v>24</v>
      </c>
      <c r="C10" s="170" t="s">
        <v>25</v>
      </c>
      <c r="D10" s="170" t="s">
        <v>25</v>
      </c>
      <c r="E10" s="170" t="s">
        <v>25</v>
      </c>
      <c r="F10" s="170" t="s">
        <v>25</v>
      </c>
      <c r="G10" s="171" t="s">
        <v>26</v>
      </c>
      <c r="H10" s="171" t="s">
        <v>27</v>
      </c>
      <c r="I10" s="171" t="s">
        <v>28</v>
      </c>
      <c r="J10" s="172"/>
      <c r="K10" s="173" t="s">
        <v>29</v>
      </c>
      <c r="L10" s="174"/>
      <c r="M10" s="174"/>
      <c r="N10" s="175"/>
      <c r="O10" s="154"/>
      <c r="P10" s="158"/>
      <c r="Q10" s="158"/>
      <c r="R10" s="158"/>
      <c r="S10" s="158"/>
      <c r="T10" s="155"/>
      <c r="U10" s="155"/>
      <c r="V10" s="155"/>
      <c r="W10" s="155"/>
      <c r="X10" s="155"/>
      <c r="Y10" s="155"/>
      <c r="Z10" s="155"/>
      <c r="AA10" s="228"/>
      <c r="AB10" s="228"/>
      <c r="AC10" s="228"/>
      <c r="AD10" s="228"/>
      <c r="AE10" s="228"/>
      <c r="AF10" s="228"/>
      <c r="AG10" s="228"/>
      <c r="AH10" s="228"/>
      <c r="AI10" s="228"/>
      <c r="AJ10" s="228"/>
      <c r="AK10" s="228"/>
      <c r="AL10" s="228"/>
      <c r="AM10" s="228"/>
      <c r="AN10" s="228"/>
      <c r="AO10" s="228"/>
      <c r="AP10" s="228"/>
      <c r="AQ10" s="228"/>
      <c r="AR10" s="228"/>
      <c r="AS10" s="228"/>
      <c r="AT10" s="228"/>
      <c r="AU10" s="228"/>
      <c r="AV10" s="228"/>
      <c r="AW10" s="228"/>
      <c r="AX10" s="228"/>
      <c r="AY10" s="228"/>
      <c r="AZ10" s="228"/>
      <c r="BA10" s="228"/>
      <c r="BB10" s="228"/>
      <c r="BC10" s="228"/>
      <c r="BD10" s="228"/>
      <c r="BE10" s="228"/>
      <c r="BF10" s="228"/>
      <c r="BG10" s="228"/>
      <c r="BH10" s="228"/>
      <c r="BI10" s="228"/>
      <c r="BJ10" s="228"/>
      <c r="BK10" s="228"/>
      <c r="BL10" s="228"/>
      <c r="BM10" s="228"/>
      <c r="BN10" s="228"/>
      <c r="BO10" s="228"/>
      <c r="BP10" s="228"/>
      <c r="BQ10" s="228"/>
      <c r="BR10" s="228"/>
      <c r="BS10" s="228"/>
      <c r="BT10" s="228"/>
      <c r="BU10" s="228"/>
      <c r="BV10" s="228"/>
      <c r="BW10" s="228"/>
      <c r="BX10" s="228"/>
      <c r="BY10" s="228"/>
      <c r="BZ10" s="228"/>
      <c r="CA10" s="228"/>
      <c r="CB10" s="228"/>
      <c r="CC10" s="228"/>
      <c r="CD10" s="228"/>
      <c r="CE10" s="228"/>
      <c r="CF10" s="228"/>
      <c r="CG10" s="228"/>
      <c r="CH10" s="228"/>
      <c r="CI10" s="228"/>
      <c r="CJ10" s="228"/>
      <c r="CK10" s="228"/>
      <c r="CL10" s="228"/>
      <c r="CM10" s="228"/>
      <c r="CN10" s="228"/>
      <c r="CO10" s="228"/>
      <c r="CP10" s="228"/>
      <c r="CQ10" s="228"/>
      <c r="CR10" s="228"/>
      <c r="CS10" s="228"/>
      <c r="CT10" s="228"/>
      <c r="CU10" s="228"/>
      <c r="CV10" s="228"/>
      <c r="CW10" s="228"/>
      <c r="CX10" s="228"/>
      <c r="CY10" s="228"/>
      <c r="CZ10" s="228"/>
      <c r="DA10" s="228"/>
      <c r="DB10" s="228"/>
      <c r="DC10" s="228"/>
      <c r="DD10" s="228"/>
      <c r="DE10" s="228"/>
      <c r="DF10" s="228"/>
      <c r="DG10" s="228"/>
      <c r="DH10" s="228"/>
      <c r="DI10" s="228"/>
      <c r="DJ10" s="228"/>
      <c r="DK10" s="228"/>
      <c r="DL10" s="228"/>
      <c r="DM10" s="228"/>
      <c r="DN10" s="228"/>
      <c r="DO10" s="228"/>
      <c r="DP10" s="228"/>
      <c r="DQ10" s="228"/>
      <c r="DR10" s="228"/>
      <c r="DS10" s="228"/>
      <c r="DT10" s="228"/>
      <c r="DU10" s="228"/>
      <c r="DV10" s="228"/>
      <c r="DW10" s="228"/>
      <c r="DX10" s="228"/>
      <c r="DY10" s="228"/>
      <c r="DZ10" s="228"/>
      <c r="EA10" s="228"/>
      <c r="EB10" s="228"/>
      <c r="EC10" s="228"/>
      <c r="ED10" s="228"/>
      <c r="EE10" s="228"/>
      <c r="EF10" s="228"/>
      <c r="EG10" s="228"/>
      <c r="EH10" s="228"/>
      <c r="EI10" s="228"/>
      <c r="EJ10" s="228"/>
      <c r="EK10" s="228"/>
      <c r="EL10" s="228"/>
      <c r="EM10" s="228"/>
      <c r="EN10" s="228"/>
      <c r="EO10" s="228"/>
      <c r="EP10" s="228"/>
      <c r="EQ10" s="228"/>
      <c r="ER10" s="228"/>
      <c r="ES10" s="228"/>
      <c r="ET10" s="228"/>
      <c r="EU10" s="228"/>
      <c r="EV10" s="228"/>
      <c r="EW10" s="228"/>
      <c r="EX10" s="228"/>
      <c r="EY10" s="228"/>
      <c r="EZ10" s="228"/>
      <c r="FA10" s="228"/>
      <c r="FB10" s="228"/>
      <c r="FC10" s="228"/>
      <c r="FD10" s="228"/>
      <c r="FE10" s="228"/>
      <c r="FF10" s="228"/>
      <c r="FG10" s="228"/>
      <c r="FH10" s="228"/>
      <c r="FI10" s="228"/>
      <c r="FJ10" s="228"/>
      <c r="FK10" s="228"/>
      <c r="FL10" s="228"/>
      <c r="FM10" s="228"/>
      <c r="FN10" s="228"/>
      <c r="FO10" s="228"/>
      <c r="FP10" s="228"/>
      <c r="FQ10" s="228"/>
      <c r="FR10" s="228"/>
      <c r="FS10" s="228"/>
      <c r="FT10" s="228"/>
      <c r="FU10" s="228"/>
      <c r="FV10" s="228"/>
      <c r="FW10" s="228"/>
      <c r="FX10" s="228"/>
      <c r="FY10" s="228"/>
      <c r="FZ10" s="228"/>
      <c r="GA10" s="228"/>
      <c r="GB10" s="228"/>
      <c r="GC10" s="228"/>
      <c r="GD10" s="228"/>
      <c r="GE10" s="228"/>
      <c r="GF10" s="228"/>
      <c r="GG10" s="228"/>
      <c r="GH10" s="228"/>
      <c r="GI10" s="228"/>
      <c r="GJ10" s="228"/>
      <c r="GK10" s="228"/>
      <c r="GL10" s="228"/>
      <c r="GM10" s="228"/>
      <c r="GN10" s="228"/>
      <c r="GO10" s="228"/>
      <c r="GP10" s="228"/>
      <c r="GQ10" s="228"/>
      <c r="GR10" s="228"/>
      <c r="GS10" s="228"/>
      <c r="GT10" s="228"/>
      <c r="GU10" s="228"/>
      <c r="GV10" s="228"/>
      <c r="GW10" s="228"/>
      <c r="GX10" s="228"/>
      <c r="GY10" s="228"/>
      <c r="GZ10" s="228"/>
      <c r="HA10" s="228"/>
      <c r="HB10" s="228"/>
      <c r="HC10" s="228"/>
      <c r="HD10" s="228"/>
      <c r="HE10" s="228"/>
      <c r="HF10" s="228"/>
      <c r="HG10" s="228"/>
      <c r="HH10" s="228"/>
      <c r="HI10" s="228"/>
      <c r="HJ10" s="228"/>
      <c r="HK10" s="228"/>
      <c r="HL10" s="228"/>
      <c r="HM10" s="228"/>
      <c r="HN10" s="228"/>
      <c r="HO10" s="228"/>
      <c r="HP10" s="228"/>
      <c r="HQ10" s="228"/>
      <c r="HR10" s="228"/>
      <c r="HS10" s="228"/>
      <c r="HT10" s="228"/>
      <c r="HU10" s="228"/>
      <c r="HV10" s="228"/>
      <c r="HW10" s="228"/>
      <c r="HX10" s="228"/>
      <c r="HY10" s="228"/>
      <c r="HZ10" s="228"/>
      <c r="IA10" s="228"/>
      <c r="IB10" s="228"/>
      <c r="IC10" s="228"/>
      <c r="ID10" s="228"/>
      <c r="IE10" s="228"/>
      <c r="IF10" s="228"/>
      <c r="IG10" s="228"/>
      <c r="IH10" s="228"/>
      <c r="II10" s="228"/>
      <c r="IJ10" s="228"/>
      <c r="IK10" s="228"/>
      <c r="IL10" s="228"/>
      <c r="IM10" s="228"/>
      <c r="IN10" s="228"/>
      <c r="IO10" s="228"/>
      <c r="IP10" s="228"/>
      <c r="IQ10" s="228"/>
      <c r="IR10" s="228"/>
      <c r="IS10" s="228"/>
      <c r="IT10" s="228"/>
      <c r="IU10" s="228"/>
      <c r="IV10" s="228"/>
    </row>
    <row r="11" spans="1:256" s="229" customFormat="1" ht="8.1" customHeight="1" x14ac:dyDescent="0.2">
      <c r="A11" s="233"/>
      <c r="B11" s="177"/>
      <c r="C11" s="177"/>
      <c r="D11" s="177"/>
      <c r="E11" s="177"/>
      <c r="F11" s="177"/>
      <c r="G11" s="172"/>
      <c r="H11" s="172"/>
      <c r="I11" s="172"/>
      <c r="J11" s="172"/>
      <c r="K11" s="172"/>
      <c r="L11" s="178"/>
      <c r="M11" s="178"/>
      <c r="N11" s="179"/>
      <c r="O11" s="155"/>
      <c r="P11" s="158"/>
      <c r="Q11" s="158"/>
      <c r="R11" s="158"/>
      <c r="S11" s="158"/>
      <c r="T11" s="155"/>
      <c r="U11" s="155"/>
      <c r="V11" s="155"/>
      <c r="W11" s="155"/>
      <c r="X11" s="155"/>
      <c r="Y11" s="155"/>
      <c r="Z11" s="155"/>
      <c r="AA11" s="228"/>
      <c r="AB11" s="228"/>
      <c r="AC11" s="228"/>
      <c r="AD11" s="228"/>
      <c r="AE11" s="228"/>
      <c r="AF11" s="228"/>
      <c r="AG11" s="228"/>
      <c r="AH11" s="228"/>
      <c r="AI11" s="228"/>
      <c r="AJ11" s="228"/>
      <c r="AK11" s="228"/>
      <c r="AL11" s="228"/>
      <c r="AM11" s="228"/>
      <c r="AN11" s="228"/>
      <c r="AO11" s="228"/>
      <c r="AP11" s="228"/>
      <c r="AQ11" s="228"/>
      <c r="AR11" s="228"/>
      <c r="AS11" s="228"/>
      <c r="AT11" s="228"/>
      <c r="AU11" s="228"/>
      <c r="AV11" s="228"/>
      <c r="AW11" s="228"/>
      <c r="AX11" s="228"/>
      <c r="AY11" s="228"/>
      <c r="AZ11" s="228"/>
      <c r="BA11" s="228"/>
      <c r="BB11" s="228"/>
      <c r="BC11" s="228"/>
      <c r="BD11" s="228"/>
      <c r="BE11" s="228"/>
      <c r="BF11" s="228"/>
      <c r="BG11" s="228"/>
      <c r="BH11" s="228"/>
      <c r="BI11" s="228"/>
      <c r="BJ11" s="228"/>
      <c r="BK11" s="228"/>
      <c r="BL11" s="228"/>
      <c r="BM11" s="228"/>
      <c r="BN11" s="228"/>
      <c r="BO11" s="228"/>
      <c r="BP11" s="228"/>
      <c r="BQ11" s="228"/>
      <c r="BR11" s="228"/>
      <c r="BS11" s="228"/>
      <c r="BT11" s="228"/>
      <c r="BU11" s="228"/>
      <c r="BV11" s="228"/>
      <c r="BW11" s="228"/>
      <c r="BX11" s="228"/>
      <c r="BY11" s="228"/>
      <c r="BZ11" s="228"/>
      <c r="CA11" s="228"/>
      <c r="CB11" s="228"/>
      <c r="CC11" s="228"/>
      <c r="CD11" s="228"/>
      <c r="CE11" s="228"/>
      <c r="CF11" s="228"/>
      <c r="CG11" s="228"/>
      <c r="CH11" s="228"/>
      <c r="CI11" s="228"/>
      <c r="CJ11" s="228"/>
      <c r="CK11" s="228"/>
      <c r="CL11" s="228"/>
      <c r="CM11" s="228"/>
      <c r="CN11" s="228"/>
      <c r="CO11" s="228"/>
      <c r="CP11" s="228"/>
      <c r="CQ11" s="228"/>
      <c r="CR11" s="228"/>
      <c r="CS11" s="228"/>
      <c r="CT11" s="228"/>
      <c r="CU11" s="228"/>
      <c r="CV11" s="228"/>
      <c r="CW11" s="228"/>
      <c r="CX11" s="228"/>
      <c r="CY11" s="228"/>
      <c r="CZ11" s="228"/>
      <c r="DA11" s="228"/>
      <c r="DB11" s="228"/>
      <c r="DC11" s="228"/>
      <c r="DD11" s="228"/>
      <c r="DE11" s="228"/>
      <c r="DF11" s="228"/>
      <c r="DG11" s="228"/>
      <c r="DH11" s="228"/>
      <c r="DI11" s="228"/>
      <c r="DJ11" s="228"/>
      <c r="DK11" s="228"/>
      <c r="DL11" s="228"/>
      <c r="DM11" s="228"/>
      <c r="DN11" s="228"/>
      <c r="DO11" s="228"/>
      <c r="DP11" s="228"/>
      <c r="DQ11" s="228"/>
      <c r="DR11" s="228"/>
      <c r="DS11" s="228"/>
      <c r="DT11" s="228"/>
      <c r="DU11" s="228"/>
      <c r="DV11" s="228"/>
      <c r="DW11" s="228"/>
      <c r="DX11" s="228"/>
      <c r="DY11" s="228"/>
      <c r="DZ11" s="228"/>
      <c r="EA11" s="228"/>
      <c r="EB11" s="228"/>
      <c r="EC11" s="228"/>
      <c r="ED11" s="228"/>
      <c r="EE11" s="228"/>
      <c r="EF11" s="228"/>
      <c r="EG11" s="228"/>
      <c r="EH11" s="228"/>
      <c r="EI11" s="228"/>
      <c r="EJ11" s="228"/>
      <c r="EK11" s="228"/>
      <c r="EL11" s="228"/>
      <c r="EM11" s="228"/>
      <c r="EN11" s="228"/>
      <c r="EO11" s="228"/>
      <c r="EP11" s="228"/>
      <c r="EQ11" s="228"/>
      <c r="ER11" s="228"/>
      <c r="ES11" s="228"/>
      <c r="ET11" s="228"/>
      <c r="EU11" s="228"/>
      <c r="EV11" s="228"/>
      <c r="EW11" s="228"/>
      <c r="EX11" s="228"/>
      <c r="EY11" s="228"/>
      <c r="EZ11" s="228"/>
      <c r="FA11" s="228"/>
      <c r="FB11" s="228"/>
      <c r="FC11" s="228"/>
      <c r="FD11" s="228"/>
      <c r="FE11" s="228"/>
      <c r="FF11" s="228"/>
      <c r="FG11" s="228"/>
      <c r="FH11" s="228"/>
      <c r="FI11" s="228"/>
      <c r="FJ11" s="228"/>
      <c r="FK11" s="228"/>
      <c r="FL11" s="228"/>
      <c r="FM11" s="228"/>
      <c r="FN11" s="228"/>
      <c r="FO11" s="228"/>
      <c r="FP11" s="228"/>
      <c r="FQ11" s="228"/>
      <c r="FR11" s="228"/>
      <c r="FS11" s="228"/>
      <c r="FT11" s="228"/>
      <c r="FU11" s="228"/>
      <c r="FV11" s="228"/>
      <c r="FW11" s="228"/>
      <c r="FX11" s="228"/>
      <c r="FY11" s="228"/>
      <c r="FZ11" s="228"/>
      <c r="GA11" s="228"/>
      <c r="GB11" s="228"/>
      <c r="GC11" s="228"/>
      <c r="GD11" s="228"/>
      <c r="GE11" s="228"/>
      <c r="GF11" s="228"/>
      <c r="GG11" s="228"/>
      <c r="GH11" s="228"/>
      <c r="GI11" s="228"/>
      <c r="GJ11" s="228"/>
      <c r="GK11" s="228"/>
      <c r="GL11" s="228"/>
      <c r="GM11" s="228"/>
      <c r="GN11" s="228"/>
      <c r="GO11" s="228"/>
      <c r="GP11" s="228"/>
      <c r="GQ11" s="228"/>
      <c r="GR11" s="228"/>
      <c r="GS11" s="228"/>
      <c r="GT11" s="228"/>
      <c r="GU11" s="228"/>
      <c r="GV11" s="228"/>
      <c r="GW11" s="228"/>
      <c r="GX11" s="228"/>
      <c r="GY11" s="228"/>
      <c r="GZ11" s="228"/>
      <c r="HA11" s="228"/>
      <c r="HB11" s="228"/>
      <c r="HC11" s="228"/>
      <c r="HD11" s="228"/>
      <c r="HE11" s="228"/>
      <c r="HF11" s="228"/>
      <c r="HG11" s="228"/>
      <c r="HH11" s="228"/>
      <c r="HI11" s="228"/>
      <c r="HJ11" s="228"/>
      <c r="HK11" s="228"/>
      <c r="HL11" s="228"/>
      <c r="HM11" s="228"/>
      <c r="HN11" s="228"/>
      <c r="HO11" s="228"/>
      <c r="HP11" s="228"/>
      <c r="HQ11" s="228"/>
      <c r="HR11" s="228"/>
      <c r="HS11" s="228"/>
      <c r="HT11" s="228"/>
      <c r="HU11" s="228"/>
      <c r="HV11" s="228"/>
      <c r="HW11" s="228"/>
      <c r="HX11" s="228"/>
      <c r="HY11" s="228"/>
      <c r="HZ11" s="228"/>
      <c r="IA11" s="228"/>
      <c r="IB11" s="228"/>
      <c r="IC11" s="228"/>
      <c r="ID11" s="228"/>
      <c r="IE11" s="228"/>
      <c r="IF11" s="228"/>
      <c r="IG11" s="228"/>
      <c r="IH11" s="228"/>
      <c r="II11" s="228"/>
      <c r="IJ11" s="228"/>
      <c r="IK11" s="228"/>
      <c r="IL11" s="228"/>
      <c r="IM11" s="228"/>
      <c r="IN11" s="228"/>
      <c r="IO11" s="228"/>
      <c r="IP11" s="228"/>
      <c r="IQ11" s="228"/>
      <c r="IR11" s="228"/>
      <c r="IS11" s="228"/>
      <c r="IT11" s="228"/>
      <c r="IU11" s="228"/>
      <c r="IV11" s="228"/>
    </row>
    <row r="12" spans="1:256" s="229" customFormat="1" ht="20.100000000000001" customHeight="1" x14ac:dyDescent="0.25">
      <c r="A12" s="234">
        <v>42960</v>
      </c>
      <c r="B12" s="180" t="s">
        <v>31</v>
      </c>
      <c r="C12" s="181">
        <v>3.5</v>
      </c>
      <c r="D12" s="181">
        <v>0</v>
      </c>
      <c r="E12" s="181"/>
      <c r="F12" s="181">
        <v>3.5</v>
      </c>
      <c r="G12" s="182">
        <v>440</v>
      </c>
      <c r="H12" s="182">
        <v>4020</v>
      </c>
      <c r="I12" s="182"/>
      <c r="J12" s="183" t="s">
        <v>39</v>
      </c>
      <c r="K12" s="183" t="s">
        <v>207</v>
      </c>
      <c r="L12" s="183" t="s">
        <v>208</v>
      </c>
      <c r="M12" s="184" t="s">
        <v>209</v>
      </c>
      <c r="N12" s="184" t="s">
        <v>210</v>
      </c>
      <c r="O12" s="185"/>
      <c r="P12" s="186" t="b">
        <f t="shared" ref="P12:P32" si="0">OR(G12&lt;100,LEN(G12)=2)</f>
        <v>0</v>
      </c>
      <c r="Q12" s="186" t="b">
        <f t="shared" ref="Q12:Q32" si="1">OR(H12&lt;1000,LEN(H12)=3)</f>
        <v>0</v>
      </c>
      <c r="R12" s="186" t="b">
        <f t="shared" ref="R12:R32" si="2">IF(I12&lt;1000,TRUE)</f>
        <v>1</v>
      </c>
      <c r="S12" s="187"/>
      <c r="T12" s="155"/>
      <c r="U12" s="155"/>
      <c r="V12" s="155"/>
      <c r="W12" s="155"/>
      <c r="X12" s="155"/>
      <c r="Y12" s="155"/>
      <c r="Z12" s="155"/>
      <c r="AA12" s="228"/>
      <c r="AB12" s="228"/>
      <c r="AC12" s="228"/>
      <c r="AD12" s="228"/>
      <c r="AE12" s="228"/>
      <c r="AF12" s="228"/>
      <c r="AG12" s="228"/>
      <c r="AH12" s="228"/>
      <c r="AI12" s="228"/>
      <c r="AJ12" s="228"/>
      <c r="AK12" s="228"/>
      <c r="AL12" s="228"/>
      <c r="AM12" s="228"/>
      <c r="AN12" s="228"/>
      <c r="AO12" s="228"/>
      <c r="AP12" s="228"/>
      <c r="AQ12" s="228"/>
      <c r="AR12" s="228"/>
      <c r="AS12" s="228"/>
      <c r="AT12" s="228"/>
      <c r="AU12" s="228"/>
      <c r="AV12" s="228"/>
      <c r="AW12" s="228"/>
      <c r="AX12" s="228"/>
      <c r="AY12" s="228"/>
      <c r="AZ12" s="228"/>
      <c r="BA12" s="228"/>
      <c r="BB12" s="228"/>
      <c r="BC12" s="228"/>
      <c r="BD12" s="228"/>
      <c r="BE12" s="228"/>
      <c r="BF12" s="228"/>
      <c r="BG12" s="228"/>
      <c r="BH12" s="228"/>
      <c r="BI12" s="228"/>
      <c r="BJ12" s="228"/>
      <c r="BK12" s="228"/>
      <c r="BL12" s="228"/>
      <c r="BM12" s="228"/>
      <c r="BN12" s="228"/>
      <c r="BO12" s="228"/>
      <c r="BP12" s="228"/>
      <c r="BQ12" s="228"/>
      <c r="BR12" s="228"/>
      <c r="BS12" s="228"/>
      <c r="BT12" s="228"/>
      <c r="BU12" s="228"/>
      <c r="BV12" s="228"/>
      <c r="BW12" s="228"/>
      <c r="BX12" s="228"/>
      <c r="BY12" s="228"/>
      <c r="BZ12" s="228"/>
      <c r="CA12" s="228"/>
      <c r="CB12" s="228"/>
      <c r="CC12" s="228"/>
      <c r="CD12" s="228"/>
      <c r="CE12" s="228"/>
      <c r="CF12" s="228"/>
      <c r="CG12" s="228"/>
      <c r="CH12" s="228"/>
      <c r="CI12" s="228"/>
      <c r="CJ12" s="228"/>
      <c r="CK12" s="228"/>
      <c r="CL12" s="228"/>
      <c r="CM12" s="228"/>
      <c r="CN12" s="228"/>
      <c r="CO12" s="228"/>
      <c r="CP12" s="228"/>
      <c r="CQ12" s="228"/>
      <c r="CR12" s="228"/>
      <c r="CS12" s="228"/>
      <c r="CT12" s="228"/>
      <c r="CU12" s="228"/>
      <c r="CV12" s="228"/>
      <c r="CW12" s="228"/>
      <c r="CX12" s="228"/>
      <c r="CY12" s="228"/>
      <c r="CZ12" s="228"/>
      <c r="DA12" s="228"/>
      <c r="DB12" s="228"/>
      <c r="DC12" s="228"/>
      <c r="DD12" s="228"/>
      <c r="DE12" s="228"/>
      <c r="DF12" s="228"/>
      <c r="DG12" s="228"/>
      <c r="DH12" s="228"/>
      <c r="DI12" s="228"/>
      <c r="DJ12" s="228"/>
      <c r="DK12" s="228"/>
      <c r="DL12" s="228"/>
      <c r="DM12" s="228"/>
      <c r="DN12" s="228"/>
      <c r="DO12" s="228"/>
      <c r="DP12" s="228"/>
      <c r="DQ12" s="228"/>
      <c r="DR12" s="228"/>
      <c r="DS12" s="228"/>
      <c r="DT12" s="228"/>
      <c r="DU12" s="228"/>
      <c r="DV12" s="228"/>
      <c r="DW12" s="228"/>
      <c r="DX12" s="228"/>
      <c r="DY12" s="228"/>
      <c r="DZ12" s="228"/>
      <c r="EA12" s="228"/>
      <c r="EB12" s="228"/>
      <c r="EC12" s="228"/>
      <c r="ED12" s="228"/>
      <c r="EE12" s="228"/>
      <c r="EF12" s="228"/>
      <c r="EG12" s="228"/>
      <c r="EH12" s="228"/>
      <c r="EI12" s="228"/>
      <c r="EJ12" s="228"/>
      <c r="EK12" s="228"/>
      <c r="EL12" s="228"/>
      <c r="EM12" s="228"/>
      <c r="EN12" s="228"/>
      <c r="EO12" s="228"/>
      <c r="EP12" s="228"/>
      <c r="EQ12" s="228"/>
      <c r="ER12" s="228"/>
      <c r="ES12" s="228"/>
      <c r="ET12" s="228"/>
      <c r="EU12" s="228"/>
      <c r="EV12" s="228"/>
      <c r="EW12" s="228"/>
      <c r="EX12" s="228"/>
      <c r="EY12" s="228"/>
      <c r="EZ12" s="228"/>
      <c r="FA12" s="228"/>
      <c r="FB12" s="228"/>
      <c r="FC12" s="228"/>
      <c r="FD12" s="228"/>
      <c r="FE12" s="228"/>
      <c r="FF12" s="228"/>
      <c r="FG12" s="228"/>
      <c r="FH12" s="228"/>
      <c r="FI12" s="228"/>
      <c r="FJ12" s="228"/>
      <c r="FK12" s="228"/>
      <c r="FL12" s="228"/>
      <c r="FM12" s="228"/>
      <c r="FN12" s="228"/>
      <c r="FO12" s="228"/>
      <c r="FP12" s="228"/>
      <c r="FQ12" s="228"/>
      <c r="FR12" s="228"/>
      <c r="FS12" s="228"/>
      <c r="FT12" s="228"/>
      <c r="FU12" s="228"/>
      <c r="FV12" s="228"/>
      <c r="FW12" s="228"/>
      <c r="FX12" s="228"/>
      <c r="FY12" s="228"/>
      <c r="FZ12" s="228"/>
      <c r="GA12" s="228"/>
      <c r="GB12" s="228"/>
      <c r="GC12" s="228"/>
      <c r="GD12" s="228"/>
      <c r="GE12" s="228"/>
      <c r="GF12" s="228"/>
      <c r="GG12" s="228"/>
      <c r="GH12" s="228"/>
      <c r="GI12" s="228"/>
      <c r="GJ12" s="228"/>
      <c r="GK12" s="228"/>
      <c r="GL12" s="228"/>
      <c r="GM12" s="228"/>
      <c r="GN12" s="228"/>
      <c r="GO12" s="228"/>
      <c r="GP12" s="228"/>
      <c r="GQ12" s="228"/>
      <c r="GR12" s="228"/>
      <c r="GS12" s="228"/>
      <c r="GT12" s="228"/>
      <c r="GU12" s="228"/>
      <c r="GV12" s="228"/>
      <c r="GW12" s="228"/>
      <c r="GX12" s="228"/>
      <c r="GY12" s="228"/>
      <c r="GZ12" s="228"/>
      <c r="HA12" s="228"/>
      <c r="HB12" s="228"/>
      <c r="HC12" s="228"/>
      <c r="HD12" s="228"/>
      <c r="HE12" s="228"/>
      <c r="HF12" s="228"/>
      <c r="HG12" s="228"/>
      <c r="HH12" s="228"/>
      <c r="HI12" s="228"/>
      <c r="HJ12" s="228"/>
      <c r="HK12" s="228"/>
      <c r="HL12" s="228"/>
      <c r="HM12" s="228"/>
      <c r="HN12" s="228"/>
      <c r="HO12" s="228"/>
      <c r="HP12" s="228"/>
      <c r="HQ12" s="228"/>
      <c r="HR12" s="228"/>
      <c r="HS12" s="228"/>
      <c r="HT12" s="228"/>
      <c r="HU12" s="228"/>
      <c r="HV12" s="228"/>
      <c r="HW12" s="228"/>
      <c r="HX12" s="228"/>
      <c r="HY12" s="228"/>
      <c r="HZ12" s="228"/>
      <c r="IA12" s="228"/>
      <c r="IB12" s="228"/>
      <c r="IC12" s="228"/>
      <c r="ID12" s="228"/>
      <c r="IE12" s="228"/>
      <c r="IF12" s="228"/>
      <c r="IG12" s="228"/>
      <c r="IH12" s="228"/>
      <c r="II12" s="228"/>
      <c r="IJ12" s="228"/>
      <c r="IK12" s="228"/>
      <c r="IL12" s="228"/>
      <c r="IM12" s="228"/>
      <c r="IN12" s="228"/>
      <c r="IO12" s="228"/>
      <c r="IP12" s="228"/>
      <c r="IQ12" s="228"/>
      <c r="IR12" s="228"/>
      <c r="IS12" s="228"/>
      <c r="IT12" s="228"/>
      <c r="IU12" s="228"/>
      <c r="IV12" s="228"/>
    </row>
    <row r="13" spans="1:256" s="229" customFormat="1" ht="20.100000000000001" customHeight="1" x14ac:dyDescent="0.25">
      <c r="A13" s="234">
        <v>42961</v>
      </c>
      <c r="B13" s="177" t="s">
        <v>31</v>
      </c>
      <c r="C13" s="181">
        <v>60</v>
      </c>
      <c r="D13" s="188">
        <v>0</v>
      </c>
      <c r="E13" s="181"/>
      <c r="F13" s="181">
        <v>60</v>
      </c>
      <c r="G13" s="182">
        <v>440</v>
      </c>
      <c r="H13" s="182">
        <v>4020</v>
      </c>
      <c r="I13" s="182"/>
      <c r="J13" s="183" t="s">
        <v>39</v>
      </c>
      <c r="K13" s="189" t="s">
        <v>211</v>
      </c>
      <c r="L13" s="189" t="s">
        <v>212</v>
      </c>
      <c r="M13" s="190" t="s">
        <v>213</v>
      </c>
      <c r="N13" s="184" t="s">
        <v>214</v>
      </c>
      <c r="O13" s="185" t="s">
        <v>215</v>
      </c>
      <c r="P13" s="186" t="b">
        <f t="shared" si="0"/>
        <v>0</v>
      </c>
      <c r="Q13" s="186" t="b">
        <f t="shared" si="1"/>
        <v>0</v>
      </c>
      <c r="R13" s="186" t="b">
        <f t="shared" si="2"/>
        <v>1</v>
      </c>
      <c r="S13" s="187"/>
      <c r="T13" s="155"/>
      <c r="U13" s="155"/>
      <c r="V13" s="155"/>
      <c r="W13" s="155"/>
      <c r="X13" s="155"/>
      <c r="Y13" s="155"/>
      <c r="Z13" s="155"/>
      <c r="AA13" s="228"/>
      <c r="AB13" s="228"/>
      <c r="AC13" s="228"/>
      <c r="AD13" s="228"/>
      <c r="AE13" s="228"/>
      <c r="AF13" s="228"/>
      <c r="AG13" s="228"/>
      <c r="AH13" s="228"/>
      <c r="AI13" s="228"/>
      <c r="AJ13" s="228"/>
      <c r="AK13" s="228"/>
      <c r="AL13" s="228"/>
      <c r="AM13" s="228"/>
      <c r="AN13" s="228"/>
      <c r="AO13" s="228"/>
      <c r="AP13" s="228"/>
      <c r="AQ13" s="228"/>
      <c r="AR13" s="228"/>
      <c r="AS13" s="228"/>
      <c r="AT13" s="228"/>
      <c r="AU13" s="228"/>
      <c r="AV13" s="228"/>
      <c r="AW13" s="228"/>
      <c r="AX13" s="228"/>
      <c r="AY13" s="228"/>
      <c r="AZ13" s="228"/>
      <c r="BA13" s="228"/>
      <c r="BB13" s="228"/>
      <c r="BC13" s="228"/>
      <c r="BD13" s="228"/>
      <c r="BE13" s="228"/>
      <c r="BF13" s="228"/>
      <c r="BG13" s="228"/>
      <c r="BH13" s="228"/>
      <c r="BI13" s="228"/>
      <c r="BJ13" s="228"/>
      <c r="BK13" s="228"/>
      <c r="BL13" s="228"/>
      <c r="BM13" s="228"/>
      <c r="BN13" s="228"/>
      <c r="BO13" s="228"/>
      <c r="BP13" s="228"/>
      <c r="BQ13" s="228"/>
      <c r="BR13" s="228"/>
      <c r="BS13" s="228"/>
      <c r="BT13" s="228"/>
      <c r="BU13" s="228"/>
      <c r="BV13" s="228"/>
      <c r="BW13" s="228"/>
      <c r="BX13" s="228"/>
      <c r="BY13" s="228"/>
      <c r="BZ13" s="228"/>
      <c r="CA13" s="228"/>
      <c r="CB13" s="228"/>
      <c r="CC13" s="228"/>
      <c r="CD13" s="228"/>
      <c r="CE13" s="228"/>
      <c r="CF13" s="228"/>
      <c r="CG13" s="228"/>
      <c r="CH13" s="228"/>
      <c r="CI13" s="228"/>
      <c r="CJ13" s="228"/>
      <c r="CK13" s="228"/>
      <c r="CL13" s="228"/>
      <c r="CM13" s="228"/>
      <c r="CN13" s="228"/>
      <c r="CO13" s="228"/>
      <c r="CP13" s="228"/>
      <c r="CQ13" s="228"/>
      <c r="CR13" s="228"/>
      <c r="CS13" s="228"/>
      <c r="CT13" s="228"/>
      <c r="CU13" s="228"/>
      <c r="CV13" s="228"/>
      <c r="CW13" s="228"/>
      <c r="CX13" s="228"/>
      <c r="CY13" s="228"/>
      <c r="CZ13" s="228"/>
      <c r="DA13" s="228"/>
      <c r="DB13" s="228"/>
      <c r="DC13" s="228"/>
      <c r="DD13" s="228"/>
      <c r="DE13" s="228"/>
      <c r="DF13" s="228"/>
      <c r="DG13" s="228"/>
      <c r="DH13" s="228"/>
      <c r="DI13" s="228"/>
      <c r="DJ13" s="228"/>
      <c r="DK13" s="228"/>
      <c r="DL13" s="228"/>
      <c r="DM13" s="228"/>
      <c r="DN13" s="228"/>
      <c r="DO13" s="228"/>
      <c r="DP13" s="228"/>
      <c r="DQ13" s="228"/>
      <c r="DR13" s="228"/>
      <c r="DS13" s="228"/>
      <c r="DT13" s="228"/>
      <c r="DU13" s="228"/>
      <c r="DV13" s="228"/>
      <c r="DW13" s="228"/>
      <c r="DX13" s="228"/>
      <c r="DY13" s="228"/>
      <c r="DZ13" s="228"/>
      <c r="EA13" s="228"/>
      <c r="EB13" s="228"/>
      <c r="EC13" s="228"/>
      <c r="ED13" s="228"/>
      <c r="EE13" s="228"/>
      <c r="EF13" s="228"/>
      <c r="EG13" s="228"/>
      <c r="EH13" s="228"/>
      <c r="EI13" s="228"/>
      <c r="EJ13" s="228"/>
      <c r="EK13" s="228"/>
      <c r="EL13" s="228"/>
      <c r="EM13" s="228"/>
      <c r="EN13" s="228"/>
      <c r="EO13" s="228"/>
      <c r="EP13" s="228"/>
      <c r="EQ13" s="228"/>
      <c r="ER13" s="228"/>
      <c r="ES13" s="228"/>
      <c r="ET13" s="228"/>
      <c r="EU13" s="228"/>
      <c r="EV13" s="228"/>
      <c r="EW13" s="228"/>
      <c r="EX13" s="228"/>
      <c r="EY13" s="228"/>
      <c r="EZ13" s="228"/>
      <c r="FA13" s="228"/>
      <c r="FB13" s="228"/>
      <c r="FC13" s="228"/>
      <c r="FD13" s="228"/>
      <c r="FE13" s="228"/>
      <c r="FF13" s="228"/>
      <c r="FG13" s="228"/>
      <c r="FH13" s="228"/>
      <c r="FI13" s="228"/>
      <c r="FJ13" s="228"/>
      <c r="FK13" s="228"/>
      <c r="FL13" s="228"/>
      <c r="FM13" s="228"/>
      <c r="FN13" s="228"/>
      <c r="FO13" s="228"/>
      <c r="FP13" s="228"/>
      <c r="FQ13" s="228"/>
      <c r="FR13" s="228"/>
      <c r="FS13" s="228"/>
      <c r="FT13" s="228"/>
      <c r="FU13" s="228"/>
      <c r="FV13" s="228"/>
      <c r="FW13" s="228"/>
      <c r="FX13" s="228"/>
      <c r="FY13" s="228"/>
      <c r="FZ13" s="228"/>
      <c r="GA13" s="228"/>
      <c r="GB13" s="228"/>
      <c r="GC13" s="228"/>
      <c r="GD13" s="228"/>
      <c r="GE13" s="228"/>
      <c r="GF13" s="228"/>
      <c r="GG13" s="228"/>
      <c r="GH13" s="228"/>
      <c r="GI13" s="228"/>
      <c r="GJ13" s="228"/>
      <c r="GK13" s="228"/>
      <c r="GL13" s="228"/>
      <c r="GM13" s="228"/>
      <c r="GN13" s="228"/>
      <c r="GO13" s="228"/>
      <c r="GP13" s="228"/>
      <c r="GQ13" s="228"/>
      <c r="GR13" s="228"/>
      <c r="GS13" s="228"/>
      <c r="GT13" s="228"/>
      <c r="GU13" s="228"/>
      <c r="GV13" s="228"/>
      <c r="GW13" s="228"/>
      <c r="GX13" s="228"/>
      <c r="GY13" s="228"/>
      <c r="GZ13" s="228"/>
      <c r="HA13" s="228"/>
      <c r="HB13" s="228"/>
      <c r="HC13" s="228"/>
      <c r="HD13" s="228"/>
      <c r="HE13" s="228"/>
      <c r="HF13" s="228"/>
      <c r="HG13" s="228"/>
      <c r="HH13" s="228"/>
      <c r="HI13" s="228"/>
      <c r="HJ13" s="228"/>
      <c r="HK13" s="228"/>
      <c r="HL13" s="228"/>
      <c r="HM13" s="228"/>
      <c r="HN13" s="228"/>
      <c r="HO13" s="228"/>
      <c r="HP13" s="228"/>
      <c r="HQ13" s="228"/>
      <c r="HR13" s="228"/>
      <c r="HS13" s="228"/>
      <c r="HT13" s="228"/>
      <c r="HU13" s="228"/>
      <c r="HV13" s="228"/>
      <c r="HW13" s="228"/>
      <c r="HX13" s="228"/>
      <c r="HY13" s="228"/>
      <c r="HZ13" s="228"/>
      <c r="IA13" s="228"/>
      <c r="IB13" s="228"/>
      <c r="IC13" s="228"/>
      <c r="ID13" s="228"/>
      <c r="IE13" s="228"/>
      <c r="IF13" s="228"/>
      <c r="IG13" s="228"/>
      <c r="IH13" s="228"/>
      <c r="II13" s="228"/>
      <c r="IJ13" s="228"/>
      <c r="IK13" s="228"/>
      <c r="IL13" s="228"/>
      <c r="IM13" s="228"/>
      <c r="IN13" s="228"/>
      <c r="IO13" s="228"/>
      <c r="IP13" s="228"/>
      <c r="IQ13" s="228"/>
      <c r="IR13" s="228"/>
      <c r="IS13" s="228"/>
      <c r="IT13" s="228"/>
      <c r="IU13" s="228"/>
      <c r="IV13" s="228"/>
    </row>
    <row r="14" spans="1:256" s="229" customFormat="1" ht="20.100000000000001" customHeight="1" x14ac:dyDescent="0.25">
      <c r="A14" s="234">
        <v>42961</v>
      </c>
      <c r="B14" s="177" t="s">
        <v>31</v>
      </c>
      <c r="C14" s="181">
        <v>540</v>
      </c>
      <c r="D14" s="188">
        <v>0</v>
      </c>
      <c r="E14" s="181"/>
      <c r="F14" s="181">
        <v>540</v>
      </c>
      <c r="G14" s="182">
        <v>112</v>
      </c>
      <c r="H14" s="182">
        <v>4207</v>
      </c>
      <c r="I14" s="182"/>
      <c r="J14" s="183" t="s">
        <v>39</v>
      </c>
      <c r="K14" s="189" t="s">
        <v>211</v>
      </c>
      <c r="L14" s="189" t="s">
        <v>212</v>
      </c>
      <c r="M14" s="190" t="s">
        <v>213</v>
      </c>
      <c r="N14" s="184" t="s">
        <v>214</v>
      </c>
      <c r="O14" s="185" t="s">
        <v>215</v>
      </c>
      <c r="P14" s="186" t="b">
        <f t="shared" si="0"/>
        <v>0</v>
      </c>
      <c r="Q14" s="186" t="b">
        <f t="shared" si="1"/>
        <v>0</v>
      </c>
      <c r="R14" s="186" t="b">
        <f t="shared" si="2"/>
        <v>1</v>
      </c>
      <c r="S14" s="187"/>
      <c r="T14" s="155"/>
      <c r="U14" s="155"/>
      <c r="V14" s="155"/>
      <c r="W14" s="155"/>
      <c r="X14" s="155"/>
      <c r="Y14" s="155"/>
      <c r="Z14" s="155"/>
      <c r="AA14" s="228"/>
      <c r="AB14" s="228"/>
      <c r="AC14" s="228"/>
      <c r="AD14" s="228"/>
      <c r="AE14" s="228"/>
      <c r="AF14" s="228"/>
      <c r="AG14" s="228"/>
      <c r="AH14" s="228"/>
      <c r="AI14" s="228"/>
      <c r="AJ14" s="228"/>
      <c r="AK14" s="228"/>
      <c r="AL14" s="228"/>
      <c r="AM14" s="228"/>
      <c r="AN14" s="228"/>
      <c r="AO14" s="228"/>
      <c r="AP14" s="228"/>
      <c r="AQ14" s="228"/>
      <c r="AR14" s="228"/>
      <c r="AS14" s="228"/>
      <c r="AT14" s="228"/>
      <c r="AU14" s="228"/>
      <c r="AV14" s="228"/>
      <c r="AW14" s="228"/>
      <c r="AX14" s="228"/>
      <c r="AY14" s="228"/>
      <c r="AZ14" s="228"/>
      <c r="BA14" s="228"/>
      <c r="BB14" s="228"/>
      <c r="BC14" s="228"/>
      <c r="BD14" s="228"/>
      <c r="BE14" s="228"/>
      <c r="BF14" s="228"/>
      <c r="BG14" s="228"/>
      <c r="BH14" s="228"/>
      <c r="BI14" s="228"/>
      <c r="BJ14" s="228"/>
      <c r="BK14" s="228"/>
      <c r="BL14" s="228"/>
      <c r="BM14" s="228"/>
      <c r="BN14" s="228"/>
      <c r="BO14" s="228"/>
      <c r="BP14" s="228"/>
      <c r="BQ14" s="228"/>
      <c r="BR14" s="228"/>
      <c r="BS14" s="228"/>
      <c r="BT14" s="228"/>
      <c r="BU14" s="228"/>
      <c r="BV14" s="228"/>
      <c r="BW14" s="228"/>
      <c r="BX14" s="228"/>
      <c r="BY14" s="228"/>
      <c r="BZ14" s="228"/>
      <c r="CA14" s="228"/>
      <c r="CB14" s="228"/>
      <c r="CC14" s="228"/>
      <c r="CD14" s="228"/>
      <c r="CE14" s="228"/>
      <c r="CF14" s="228"/>
      <c r="CG14" s="228"/>
      <c r="CH14" s="228"/>
      <c r="CI14" s="228"/>
      <c r="CJ14" s="228"/>
      <c r="CK14" s="228"/>
      <c r="CL14" s="228"/>
      <c r="CM14" s="228"/>
      <c r="CN14" s="228"/>
      <c r="CO14" s="228"/>
      <c r="CP14" s="228"/>
      <c r="CQ14" s="228"/>
      <c r="CR14" s="228"/>
      <c r="CS14" s="228"/>
      <c r="CT14" s="228"/>
      <c r="CU14" s="228"/>
      <c r="CV14" s="228"/>
      <c r="CW14" s="228"/>
      <c r="CX14" s="228"/>
      <c r="CY14" s="228"/>
      <c r="CZ14" s="228"/>
      <c r="DA14" s="228"/>
      <c r="DB14" s="228"/>
      <c r="DC14" s="228"/>
      <c r="DD14" s="228"/>
      <c r="DE14" s="228"/>
      <c r="DF14" s="228"/>
      <c r="DG14" s="228"/>
      <c r="DH14" s="228"/>
      <c r="DI14" s="228"/>
      <c r="DJ14" s="228"/>
      <c r="DK14" s="228"/>
      <c r="DL14" s="228"/>
      <c r="DM14" s="228"/>
      <c r="DN14" s="228"/>
      <c r="DO14" s="228"/>
      <c r="DP14" s="228"/>
      <c r="DQ14" s="228"/>
      <c r="DR14" s="228"/>
      <c r="DS14" s="228"/>
      <c r="DT14" s="228"/>
      <c r="DU14" s="228"/>
      <c r="DV14" s="228"/>
      <c r="DW14" s="228"/>
      <c r="DX14" s="228"/>
      <c r="DY14" s="228"/>
      <c r="DZ14" s="228"/>
      <c r="EA14" s="228"/>
      <c r="EB14" s="228"/>
      <c r="EC14" s="228"/>
      <c r="ED14" s="228"/>
      <c r="EE14" s="228"/>
      <c r="EF14" s="228"/>
      <c r="EG14" s="228"/>
      <c r="EH14" s="228"/>
      <c r="EI14" s="228"/>
      <c r="EJ14" s="228"/>
      <c r="EK14" s="228"/>
      <c r="EL14" s="228"/>
      <c r="EM14" s="228"/>
      <c r="EN14" s="228"/>
      <c r="EO14" s="228"/>
      <c r="EP14" s="228"/>
      <c r="EQ14" s="228"/>
      <c r="ER14" s="228"/>
      <c r="ES14" s="228"/>
      <c r="ET14" s="228"/>
      <c r="EU14" s="228"/>
      <c r="EV14" s="228"/>
      <c r="EW14" s="228"/>
      <c r="EX14" s="228"/>
      <c r="EY14" s="228"/>
      <c r="EZ14" s="228"/>
      <c r="FA14" s="228"/>
      <c r="FB14" s="228"/>
      <c r="FC14" s="228"/>
      <c r="FD14" s="228"/>
      <c r="FE14" s="228"/>
      <c r="FF14" s="228"/>
      <c r="FG14" s="228"/>
      <c r="FH14" s="228"/>
      <c r="FI14" s="228"/>
      <c r="FJ14" s="228"/>
      <c r="FK14" s="228"/>
      <c r="FL14" s="228"/>
      <c r="FM14" s="228"/>
      <c r="FN14" s="228"/>
      <c r="FO14" s="228"/>
      <c r="FP14" s="228"/>
      <c r="FQ14" s="228"/>
      <c r="FR14" s="228"/>
      <c r="FS14" s="228"/>
      <c r="FT14" s="228"/>
      <c r="FU14" s="228"/>
      <c r="FV14" s="228"/>
      <c r="FW14" s="228"/>
      <c r="FX14" s="228"/>
      <c r="FY14" s="228"/>
      <c r="FZ14" s="228"/>
      <c r="GA14" s="228"/>
      <c r="GB14" s="228"/>
      <c r="GC14" s="228"/>
      <c r="GD14" s="228"/>
      <c r="GE14" s="228"/>
      <c r="GF14" s="228"/>
      <c r="GG14" s="228"/>
      <c r="GH14" s="228"/>
      <c r="GI14" s="228"/>
      <c r="GJ14" s="228"/>
      <c r="GK14" s="228"/>
      <c r="GL14" s="228"/>
      <c r="GM14" s="228"/>
      <c r="GN14" s="228"/>
      <c r="GO14" s="228"/>
      <c r="GP14" s="228"/>
      <c r="GQ14" s="228"/>
      <c r="GR14" s="228"/>
      <c r="GS14" s="228"/>
      <c r="GT14" s="228"/>
      <c r="GU14" s="228"/>
      <c r="GV14" s="228"/>
      <c r="GW14" s="228"/>
      <c r="GX14" s="228"/>
      <c r="GY14" s="228"/>
      <c r="GZ14" s="228"/>
      <c r="HA14" s="228"/>
      <c r="HB14" s="228"/>
      <c r="HC14" s="228"/>
      <c r="HD14" s="228"/>
      <c r="HE14" s="228"/>
      <c r="HF14" s="228"/>
      <c r="HG14" s="228"/>
      <c r="HH14" s="228"/>
      <c r="HI14" s="228"/>
      <c r="HJ14" s="228"/>
      <c r="HK14" s="228"/>
      <c r="HL14" s="228"/>
      <c r="HM14" s="228"/>
      <c r="HN14" s="228"/>
      <c r="HO14" s="228"/>
      <c r="HP14" s="228"/>
      <c r="HQ14" s="228"/>
      <c r="HR14" s="228"/>
      <c r="HS14" s="228"/>
      <c r="HT14" s="228"/>
      <c r="HU14" s="228"/>
      <c r="HV14" s="228"/>
      <c r="HW14" s="228"/>
      <c r="HX14" s="228"/>
      <c r="HY14" s="228"/>
      <c r="HZ14" s="228"/>
      <c r="IA14" s="228"/>
      <c r="IB14" s="228"/>
      <c r="IC14" s="228"/>
      <c r="ID14" s="228"/>
      <c r="IE14" s="228"/>
      <c r="IF14" s="228"/>
      <c r="IG14" s="228"/>
      <c r="IH14" s="228"/>
      <c r="II14" s="228"/>
      <c r="IJ14" s="228"/>
      <c r="IK14" s="228"/>
      <c r="IL14" s="228"/>
      <c r="IM14" s="228"/>
      <c r="IN14" s="228"/>
      <c r="IO14" s="228"/>
      <c r="IP14" s="228"/>
      <c r="IQ14" s="228"/>
      <c r="IR14" s="228"/>
      <c r="IS14" s="228"/>
      <c r="IT14" s="228"/>
      <c r="IU14" s="228"/>
      <c r="IV14" s="228"/>
    </row>
    <row r="15" spans="1:256" s="229" customFormat="1" ht="20.100000000000001" customHeight="1" x14ac:dyDescent="0.25">
      <c r="A15" s="234">
        <v>42977</v>
      </c>
      <c r="B15" s="180" t="s">
        <v>31</v>
      </c>
      <c r="C15" s="181">
        <v>305.42</v>
      </c>
      <c r="D15" s="178">
        <v>0</v>
      </c>
      <c r="E15" s="181"/>
      <c r="F15" s="181">
        <v>305.42</v>
      </c>
      <c r="G15" s="182">
        <v>112</v>
      </c>
      <c r="H15" s="182">
        <v>4207</v>
      </c>
      <c r="I15" s="182"/>
      <c r="J15" s="183" t="s">
        <v>39</v>
      </c>
      <c r="K15" s="189" t="s">
        <v>211</v>
      </c>
      <c r="L15" s="189" t="s">
        <v>212</v>
      </c>
      <c r="M15" s="190" t="s">
        <v>213</v>
      </c>
      <c r="N15" s="184" t="s">
        <v>214</v>
      </c>
      <c r="O15" s="185"/>
      <c r="P15" s="186" t="b">
        <f t="shared" si="0"/>
        <v>0</v>
      </c>
      <c r="Q15" s="186" t="b">
        <f t="shared" si="1"/>
        <v>0</v>
      </c>
      <c r="R15" s="186" t="b">
        <f t="shared" si="2"/>
        <v>1</v>
      </c>
      <c r="S15" s="187"/>
      <c r="T15" s="155"/>
      <c r="U15" s="155"/>
      <c r="V15" s="155"/>
      <c r="W15" s="155"/>
      <c r="X15" s="155"/>
      <c r="Y15" s="155"/>
      <c r="Z15" s="155"/>
      <c r="AA15" s="228"/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8"/>
      <c r="AM15" s="228"/>
      <c r="AN15" s="228"/>
      <c r="AO15" s="228"/>
      <c r="AP15" s="228"/>
      <c r="AQ15" s="228"/>
      <c r="AR15" s="228"/>
      <c r="AS15" s="228"/>
      <c r="AT15" s="228"/>
      <c r="AU15" s="228"/>
      <c r="AV15" s="228"/>
      <c r="AW15" s="228"/>
      <c r="AX15" s="228"/>
      <c r="AY15" s="228"/>
      <c r="AZ15" s="228"/>
      <c r="BA15" s="228"/>
      <c r="BB15" s="228"/>
      <c r="BC15" s="228"/>
      <c r="BD15" s="228"/>
      <c r="BE15" s="228"/>
      <c r="BF15" s="228"/>
      <c r="BG15" s="228"/>
      <c r="BH15" s="228"/>
      <c r="BI15" s="228"/>
      <c r="BJ15" s="228"/>
      <c r="BK15" s="228"/>
      <c r="BL15" s="228"/>
      <c r="BM15" s="228"/>
      <c r="BN15" s="228"/>
      <c r="BO15" s="228"/>
      <c r="BP15" s="228"/>
      <c r="BQ15" s="228"/>
      <c r="BR15" s="228"/>
      <c r="BS15" s="228"/>
      <c r="BT15" s="228"/>
      <c r="BU15" s="228"/>
      <c r="BV15" s="228"/>
      <c r="BW15" s="228"/>
      <c r="BX15" s="228"/>
      <c r="BY15" s="228"/>
      <c r="BZ15" s="228"/>
      <c r="CA15" s="228"/>
      <c r="CB15" s="228"/>
      <c r="CC15" s="228"/>
      <c r="CD15" s="228"/>
      <c r="CE15" s="228"/>
      <c r="CF15" s="228"/>
      <c r="CG15" s="228"/>
      <c r="CH15" s="228"/>
      <c r="CI15" s="228"/>
      <c r="CJ15" s="228"/>
      <c r="CK15" s="228"/>
      <c r="CL15" s="228"/>
      <c r="CM15" s="228"/>
      <c r="CN15" s="228"/>
      <c r="CO15" s="228"/>
      <c r="CP15" s="228"/>
      <c r="CQ15" s="228"/>
      <c r="CR15" s="228"/>
      <c r="CS15" s="228"/>
      <c r="CT15" s="228"/>
      <c r="CU15" s="228"/>
      <c r="CV15" s="228"/>
      <c r="CW15" s="228"/>
      <c r="CX15" s="228"/>
      <c r="CY15" s="228"/>
      <c r="CZ15" s="228"/>
      <c r="DA15" s="228"/>
      <c r="DB15" s="228"/>
      <c r="DC15" s="228"/>
      <c r="DD15" s="228"/>
      <c r="DE15" s="228"/>
      <c r="DF15" s="228"/>
      <c r="DG15" s="228"/>
      <c r="DH15" s="228"/>
      <c r="DI15" s="228"/>
      <c r="DJ15" s="228"/>
      <c r="DK15" s="228"/>
      <c r="DL15" s="228"/>
      <c r="DM15" s="228"/>
      <c r="DN15" s="228"/>
      <c r="DO15" s="228"/>
      <c r="DP15" s="228"/>
      <c r="DQ15" s="228"/>
      <c r="DR15" s="228"/>
      <c r="DS15" s="228"/>
      <c r="DT15" s="228"/>
      <c r="DU15" s="228"/>
      <c r="DV15" s="228"/>
      <c r="DW15" s="228"/>
      <c r="DX15" s="228"/>
      <c r="DY15" s="228"/>
      <c r="DZ15" s="228"/>
      <c r="EA15" s="228"/>
      <c r="EB15" s="228"/>
      <c r="EC15" s="228"/>
      <c r="ED15" s="228"/>
      <c r="EE15" s="228"/>
      <c r="EF15" s="228"/>
      <c r="EG15" s="228"/>
      <c r="EH15" s="228"/>
      <c r="EI15" s="228"/>
      <c r="EJ15" s="228"/>
      <c r="EK15" s="228"/>
      <c r="EL15" s="228"/>
      <c r="EM15" s="228"/>
      <c r="EN15" s="228"/>
      <c r="EO15" s="228"/>
      <c r="EP15" s="228"/>
      <c r="EQ15" s="228"/>
      <c r="ER15" s="228"/>
      <c r="ES15" s="228"/>
      <c r="ET15" s="228"/>
      <c r="EU15" s="228"/>
      <c r="EV15" s="228"/>
      <c r="EW15" s="228"/>
      <c r="EX15" s="228"/>
      <c r="EY15" s="228"/>
      <c r="EZ15" s="228"/>
      <c r="FA15" s="228"/>
      <c r="FB15" s="228"/>
      <c r="FC15" s="228"/>
      <c r="FD15" s="228"/>
      <c r="FE15" s="228"/>
      <c r="FF15" s="228"/>
      <c r="FG15" s="228"/>
      <c r="FH15" s="228"/>
      <c r="FI15" s="228"/>
      <c r="FJ15" s="228"/>
      <c r="FK15" s="228"/>
      <c r="FL15" s="228"/>
      <c r="FM15" s="228"/>
      <c r="FN15" s="228"/>
      <c r="FO15" s="228"/>
      <c r="FP15" s="228"/>
      <c r="FQ15" s="228"/>
      <c r="FR15" s="228"/>
      <c r="FS15" s="228"/>
      <c r="FT15" s="228"/>
      <c r="FU15" s="228"/>
      <c r="FV15" s="228"/>
      <c r="FW15" s="228"/>
      <c r="FX15" s="228"/>
      <c r="FY15" s="228"/>
      <c r="FZ15" s="228"/>
      <c r="GA15" s="228"/>
      <c r="GB15" s="228"/>
      <c r="GC15" s="228"/>
      <c r="GD15" s="228"/>
      <c r="GE15" s="228"/>
      <c r="GF15" s="228"/>
      <c r="GG15" s="228"/>
      <c r="GH15" s="228"/>
      <c r="GI15" s="228"/>
      <c r="GJ15" s="228"/>
      <c r="GK15" s="228"/>
      <c r="GL15" s="228"/>
      <c r="GM15" s="228"/>
      <c r="GN15" s="228"/>
      <c r="GO15" s="228"/>
      <c r="GP15" s="228"/>
      <c r="GQ15" s="228"/>
      <c r="GR15" s="228"/>
      <c r="GS15" s="228"/>
      <c r="GT15" s="228"/>
      <c r="GU15" s="228"/>
      <c r="GV15" s="228"/>
      <c r="GW15" s="228"/>
      <c r="GX15" s="228"/>
      <c r="GY15" s="228"/>
      <c r="GZ15" s="228"/>
      <c r="HA15" s="228"/>
      <c r="HB15" s="228"/>
      <c r="HC15" s="228"/>
      <c r="HD15" s="228"/>
      <c r="HE15" s="228"/>
      <c r="HF15" s="228"/>
      <c r="HG15" s="228"/>
      <c r="HH15" s="228"/>
      <c r="HI15" s="228"/>
      <c r="HJ15" s="228"/>
      <c r="HK15" s="228"/>
      <c r="HL15" s="228"/>
      <c r="HM15" s="228"/>
      <c r="HN15" s="228"/>
      <c r="HO15" s="228"/>
      <c r="HP15" s="228"/>
      <c r="HQ15" s="228"/>
      <c r="HR15" s="228"/>
      <c r="HS15" s="228"/>
      <c r="HT15" s="228"/>
      <c r="HU15" s="228"/>
      <c r="HV15" s="228"/>
      <c r="HW15" s="228"/>
      <c r="HX15" s="228"/>
      <c r="HY15" s="228"/>
      <c r="HZ15" s="228"/>
      <c r="IA15" s="228"/>
      <c r="IB15" s="228"/>
      <c r="IC15" s="228"/>
      <c r="ID15" s="228"/>
      <c r="IE15" s="228"/>
      <c r="IF15" s="228"/>
      <c r="IG15" s="228"/>
      <c r="IH15" s="228"/>
      <c r="II15" s="228"/>
      <c r="IJ15" s="228"/>
      <c r="IK15" s="228"/>
      <c r="IL15" s="228"/>
      <c r="IM15" s="228"/>
      <c r="IN15" s="228"/>
      <c r="IO15" s="228"/>
      <c r="IP15" s="228"/>
      <c r="IQ15" s="228"/>
      <c r="IR15" s="228"/>
      <c r="IS15" s="228"/>
      <c r="IT15" s="228"/>
      <c r="IU15" s="228"/>
      <c r="IV15" s="228"/>
    </row>
    <row r="16" spans="1:256" s="249" customFormat="1" ht="20.100000000000001" customHeight="1" x14ac:dyDescent="0.25">
      <c r="A16" s="235">
        <v>42985</v>
      </c>
      <c r="B16" s="236" t="s">
        <v>31</v>
      </c>
      <c r="C16" s="237">
        <v>159.63</v>
      </c>
      <c r="D16" s="238" t="s">
        <v>216</v>
      </c>
      <c r="E16" s="237"/>
      <c r="F16" s="237">
        <v>159.63</v>
      </c>
      <c r="G16" s="239">
        <v>449</v>
      </c>
      <c r="H16" s="239">
        <v>4020</v>
      </c>
      <c r="I16" s="238" t="s">
        <v>205</v>
      </c>
      <c r="J16" s="240" t="s">
        <v>39</v>
      </c>
      <c r="K16" s="241" t="s">
        <v>207</v>
      </c>
      <c r="L16" s="242" t="s">
        <v>217</v>
      </c>
      <c r="M16" s="242" t="s">
        <v>218</v>
      </c>
      <c r="N16" s="243" t="s">
        <v>96</v>
      </c>
      <c r="O16" s="244"/>
      <c r="P16" s="245" t="b">
        <f t="shared" si="0"/>
        <v>0</v>
      </c>
      <c r="Q16" s="245" t="b">
        <f t="shared" si="1"/>
        <v>0</v>
      </c>
      <c r="R16" s="245" t="b">
        <f t="shared" si="2"/>
        <v>0</v>
      </c>
      <c r="S16" s="246"/>
      <c r="T16" s="247"/>
      <c r="U16" s="247"/>
      <c r="V16" s="247"/>
      <c r="W16" s="247"/>
      <c r="X16" s="247"/>
      <c r="Y16" s="247"/>
      <c r="Z16" s="247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48"/>
      <c r="CO16" s="248"/>
      <c r="CP16" s="248"/>
      <c r="CQ16" s="248"/>
      <c r="CR16" s="248"/>
      <c r="CS16" s="248"/>
      <c r="CT16" s="248"/>
      <c r="CU16" s="248"/>
      <c r="CV16" s="248"/>
      <c r="CW16" s="248"/>
      <c r="CX16" s="248"/>
      <c r="CY16" s="248"/>
      <c r="CZ16" s="248"/>
      <c r="DA16" s="248"/>
      <c r="DB16" s="248"/>
      <c r="DC16" s="248"/>
      <c r="DD16" s="248"/>
      <c r="DE16" s="248"/>
      <c r="DF16" s="248"/>
      <c r="DG16" s="248"/>
      <c r="DH16" s="248"/>
      <c r="DI16" s="248"/>
      <c r="DJ16" s="248"/>
      <c r="DK16" s="248"/>
      <c r="DL16" s="248"/>
      <c r="DM16" s="248"/>
      <c r="DN16" s="248"/>
      <c r="DO16" s="248"/>
      <c r="DP16" s="248"/>
      <c r="DQ16" s="248"/>
      <c r="DR16" s="248"/>
      <c r="DS16" s="248"/>
      <c r="DT16" s="248"/>
      <c r="DU16" s="248"/>
      <c r="DV16" s="248"/>
      <c r="DW16" s="248"/>
      <c r="DX16" s="248"/>
      <c r="DY16" s="248"/>
      <c r="DZ16" s="248"/>
      <c r="EA16" s="248"/>
      <c r="EB16" s="248"/>
      <c r="EC16" s="248"/>
      <c r="ED16" s="248"/>
      <c r="EE16" s="248"/>
      <c r="EF16" s="248"/>
      <c r="EG16" s="248"/>
      <c r="EH16" s="248"/>
      <c r="EI16" s="248"/>
      <c r="EJ16" s="248"/>
      <c r="EK16" s="248"/>
      <c r="EL16" s="248"/>
      <c r="EM16" s="248"/>
      <c r="EN16" s="248"/>
      <c r="EO16" s="248"/>
      <c r="EP16" s="248"/>
      <c r="EQ16" s="248"/>
      <c r="ER16" s="248"/>
      <c r="ES16" s="248"/>
      <c r="ET16" s="248"/>
      <c r="EU16" s="248"/>
      <c r="EV16" s="248"/>
      <c r="EW16" s="248"/>
      <c r="EX16" s="248"/>
      <c r="EY16" s="248"/>
      <c r="EZ16" s="248"/>
      <c r="FA16" s="248"/>
      <c r="FB16" s="248"/>
      <c r="FC16" s="248"/>
      <c r="FD16" s="248"/>
      <c r="FE16" s="248"/>
      <c r="FF16" s="248"/>
      <c r="FG16" s="248"/>
      <c r="FH16" s="248"/>
      <c r="FI16" s="248"/>
      <c r="FJ16" s="248"/>
      <c r="FK16" s="248"/>
      <c r="FL16" s="248"/>
      <c r="FM16" s="248"/>
      <c r="FN16" s="248"/>
      <c r="FO16" s="248"/>
      <c r="FP16" s="248"/>
      <c r="FQ16" s="248"/>
      <c r="FR16" s="248"/>
      <c r="FS16" s="248"/>
      <c r="FT16" s="248"/>
      <c r="FU16" s="248"/>
      <c r="FV16" s="248"/>
      <c r="FW16" s="248"/>
      <c r="FX16" s="248"/>
      <c r="FY16" s="248"/>
      <c r="FZ16" s="248"/>
      <c r="GA16" s="248"/>
      <c r="GB16" s="248"/>
      <c r="GC16" s="248"/>
      <c r="GD16" s="248"/>
      <c r="GE16" s="248"/>
      <c r="GF16" s="248"/>
      <c r="GG16" s="248"/>
      <c r="GH16" s="248"/>
      <c r="GI16" s="248"/>
      <c r="GJ16" s="248"/>
      <c r="GK16" s="248"/>
      <c r="GL16" s="248"/>
      <c r="GM16" s="248"/>
      <c r="GN16" s="248"/>
      <c r="GO16" s="248"/>
      <c r="GP16" s="248"/>
      <c r="GQ16" s="248"/>
      <c r="GR16" s="248"/>
      <c r="GS16" s="248"/>
      <c r="GT16" s="248"/>
      <c r="GU16" s="248"/>
      <c r="GV16" s="248"/>
      <c r="GW16" s="248"/>
      <c r="GX16" s="248"/>
      <c r="GY16" s="248"/>
      <c r="GZ16" s="248"/>
      <c r="HA16" s="248"/>
      <c r="HB16" s="248"/>
      <c r="HC16" s="248"/>
      <c r="HD16" s="248"/>
      <c r="HE16" s="248"/>
      <c r="HF16" s="248"/>
      <c r="HG16" s="248"/>
      <c r="HH16" s="248"/>
      <c r="HI16" s="248"/>
      <c r="HJ16" s="248"/>
      <c r="HK16" s="248"/>
      <c r="HL16" s="248"/>
      <c r="HM16" s="248"/>
      <c r="HN16" s="248"/>
      <c r="HO16" s="248"/>
      <c r="HP16" s="248"/>
      <c r="HQ16" s="248"/>
      <c r="HR16" s="248"/>
      <c r="HS16" s="248"/>
      <c r="HT16" s="248"/>
      <c r="HU16" s="248"/>
      <c r="HV16" s="248"/>
      <c r="HW16" s="248"/>
      <c r="HX16" s="248"/>
      <c r="HY16" s="248"/>
      <c r="HZ16" s="248"/>
      <c r="IA16" s="248"/>
      <c r="IB16" s="248"/>
      <c r="IC16" s="248"/>
      <c r="ID16" s="248"/>
      <c r="IE16" s="248"/>
      <c r="IF16" s="248"/>
      <c r="IG16" s="248"/>
      <c r="IH16" s="248"/>
      <c r="II16" s="248"/>
      <c r="IJ16" s="248"/>
      <c r="IK16" s="248"/>
      <c r="IL16" s="248"/>
      <c r="IM16" s="248"/>
      <c r="IN16" s="248"/>
      <c r="IO16" s="248"/>
      <c r="IP16" s="248"/>
      <c r="IQ16" s="248"/>
      <c r="IR16" s="248"/>
      <c r="IS16" s="248"/>
      <c r="IT16" s="248"/>
      <c r="IU16" s="248"/>
      <c r="IV16" s="248"/>
    </row>
    <row r="17" spans="1:26" s="156" customFormat="1" ht="20.100000000000001" customHeight="1" x14ac:dyDescent="0.25">
      <c r="A17" s="210"/>
      <c r="B17" s="211"/>
      <c r="C17" s="212"/>
      <c r="D17" s="213" t="str">
        <f t="shared" ref="D17:D32" si="3">IF(B17="S",IF(ISBLANK(E17),ROUND(C17*0.2/1.2,2),E17),"")</f>
        <v/>
      </c>
      <c r="E17" s="212"/>
      <c r="F17" s="213" t="s">
        <v>205</v>
      </c>
      <c r="G17" s="214"/>
      <c r="H17" s="214"/>
      <c r="I17" s="213" t="s">
        <v>205</v>
      </c>
      <c r="J17" s="215" t="s">
        <v>39</v>
      </c>
      <c r="K17" s="216"/>
      <c r="L17" s="217"/>
      <c r="M17" s="217"/>
      <c r="N17" s="218" t="s">
        <v>205</v>
      </c>
      <c r="O17" s="219"/>
      <c r="P17" s="186" t="b">
        <f t="shared" si="0"/>
        <v>1</v>
      </c>
      <c r="Q17" s="186" t="b">
        <f t="shared" si="1"/>
        <v>1</v>
      </c>
      <c r="R17" s="186" t="b">
        <f t="shared" si="2"/>
        <v>0</v>
      </c>
      <c r="S17" s="187"/>
      <c r="T17" s="205"/>
      <c r="U17" s="205"/>
      <c r="V17" s="205"/>
      <c r="W17" s="205"/>
      <c r="X17" s="205"/>
      <c r="Y17" s="205"/>
      <c r="Z17" s="205"/>
    </row>
    <row r="18" spans="1:26" ht="20.100000000000001" customHeight="1" x14ac:dyDescent="0.25">
      <c r="A18" s="176"/>
      <c r="B18" s="177"/>
      <c r="C18" s="181"/>
      <c r="D18" s="191" t="str">
        <f t="shared" si="3"/>
        <v/>
      </c>
      <c r="E18" s="181"/>
      <c r="F18" s="191" t="s">
        <v>205</v>
      </c>
      <c r="G18" s="191" t="s">
        <v>205</v>
      </c>
      <c r="H18" s="191" t="s">
        <v>205</v>
      </c>
      <c r="I18" s="191" t="s">
        <v>205</v>
      </c>
      <c r="J18" s="183" t="s">
        <v>39</v>
      </c>
      <c r="K18" s="189"/>
      <c r="L18" s="184" t="s">
        <v>205</v>
      </c>
      <c r="M18" s="190"/>
      <c r="N18" s="184" t="s">
        <v>205</v>
      </c>
      <c r="O18" s="185"/>
      <c r="P18" s="186" t="b">
        <f t="shared" si="0"/>
        <v>0</v>
      </c>
      <c r="Q18" s="186" t="b">
        <f t="shared" si="1"/>
        <v>0</v>
      </c>
      <c r="R18" s="186" t="b">
        <f t="shared" si="2"/>
        <v>0</v>
      </c>
      <c r="S18" s="187"/>
      <c r="T18" s="155"/>
      <c r="U18" s="155"/>
      <c r="V18" s="155"/>
      <c r="W18" s="155"/>
      <c r="X18" s="155"/>
      <c r="Y18" s="155"/>
      <c r="Z18" s="155"/>
    </row>
    <row r="19" spans="1:26" ht="20.100000000000001" customHeight="1" x14ac:dyDescent="0.25">
      <c r="A19" s="176"/>
      <c r="B19" s="177"/>
      <c r="C19" s="181"/>
      <c r="D19" s="191" t="str">
        <f t="shared" si="3"/>
        <v/>
      </c>
      <c r="E19" s="181"/>
      <c r="F19" s="191" t="s">
        <v>205</v>
      </c>
      <c r="G19" s="191" t="s">
        <v>205</v>
      </c>
      <c r="H19" s="191" t="s">
        <v>205</v>
      </c>
      <c r="I19" s="191" t="s">
        <v>205</v>
      </c>
      <c r="J19" s="183" t="s">
        <v>39</v>
      </c>
      <c r="K19" s="189"/>
      <c r="L19" s="184" t="s">
        <v>205</v>
      </c>
      <c r="M19" s="178"/>
      <c r="N19" s="184" t="s">
        <v>205</v>
      </c>
      <c r="O19" s="185"/>
      <c r="P19" s="186" t="b">
        <f t="shared" si="0"/>
        <v>0</v>
      </c>
      <c r="Q19" s="186" t="b">
        <f t="shared" si="1"/>
        <v>0</v>
      </c>
      <c r="R19" s="186" t="b">
        <f t="shared" si="2"/>
        <v>0</v>
      </c>
      <c r="S19" s="187"/>
      <c r="T19" s="155"/>
      <c r="U19" s="155"/>
      <c r="V19" s="155"/>
      <c r="W19" s="155"/>
      <c r="X19" s="155"/>
      <c r="Y19" s="155"/>
      <c r="Z19" s="155"/>
    </row>
    <row r="20" spans="1:26" ht="20.100000000000001" customHeight="1" x14ac:dyDescent="0.25">
      <c r="A20" s="176"/>
      <c r="B20" s="177"/>
      <c r="C20" s="181"/>
      <c r="D20" s="191" t="str">
        <f t="shared" si="3"/>
        <v/>
      </c>
      <c r="E20" s="181"/>
      <c r="F20" s="181"/>
      <c r="G20" s="182"/>
      <c r="H20" s="182"/>
      <c r="I20" s="182"/>
      <c r="J20" s="183" t="s">
        <v>39</v>
      </c>
      <c r="K20" s="189"/>
      <c r="L20" s="190"/>
      <c r="M20" s="190"/>
      <c r="N20" s="190"/>
      <c r="O20" s="185"/>
      <c r="P20" s="186" t="b">
        <f t="shared" si="0"/>
        <v>1</v>
      </c>
      <c r="Q20" s="186" t="b">
        <f t="shared" si="1"/>
        <v>1</v>
      </c>
      <c r="R20" s="186" t="b">
        <f t="shared" si="2"/>
        <v>1</v>
      </c>
      <c r="S20" s="187"/>
      <c r="T20" s="155"/>
      <c r="U20" s="155"/>
      <c r="V20" s="155"/>
      <c r="W20" s="155"/>
      <c r="X20" s="155"/>
      <c r="Y20" s="155"/>
      <c r="Z20" s="155"/>
    </row>
    <row r="21" spans="1:26" ht="20.100000000000001" customHeight="1" x14ac:dyDescent="0.25">
      <c r="A21" s="176"/>
      <c r="B21" s="177"/>
      <c r="C21" s="181"/>
      <c r="D21" s="191" t="str">
        <f t="shared" si="3"/>
        <v/>
      </c>
      <c r="E21" s="181"/>
      <c r="F21" s="191" t="s">
        <v>205</v>
      </c>
      <c r="G21" s="182"/>
      <c r="H21" s="191" t="s">
        <v>205</v>
      </c>
      <c r="I21" s="191" t="s">
        <v>205</v>
      </c>
      <c r="J21" s="183" t="s">
        <v>39</v>
      </c>
      <c r="K21" s="189"/>
      <c r="L21" s="190"/>
      <c r="M21" s="190"/>
      <c r="N21" s="190"/>
      <c r="O21" s="185"/>
      <c r="P21" s="186" t="b">
        <f t="shared" si="0"/>
        <v>1</v>
      </c>
      <c r="Q21" s="186" t="b">
        <f t="shared" si="1"/>
        <v>0</v>
      </c>
      <c r="R21" s="186" t="b">
        <f t="shared" si="2"/>
        <v>0</v>
      </c>
      <c r="S21" s="187"/>
      <c r="T21" s="155"/>
      <c r="U21" s="155"/>
      <c r="V21" s="155"/>
      <c r="W21" s="155"/>
      <c r="X21" s="155"/>
      <c r="Y21" s="155"/>
      <c r="Z21" s="155"/>
    </row>
    <row r="22" spans="1:26" ht="20.100000000000001" customHeight="1" x14ac:dyDescent="0.25">
      <c r="A22" s="176"/>
      <c r="B22" s="177"/>
      <c r="C22" s="181"/>
      <c r="D22" s="191" t="str">
        <f t="shared" si="3"/>
        <v/>
      </c>
      <c r="E22" s="181"/>
      <c r="F22" s="191" t="s">
        <v>205</v>
      </c>
      <c r="G22" s="191" t="s">
        <v>205</v>
      </c>
      <c r="H22" s="191" t="s">
        <v>205</v>
      </c>
      <c r="I22" s="191" t="s">
        <v>205</v>
      </c>
      <c r="J22" s="183" t="s">
        <v>39</v>
      </c>
      <c r="K22" s="189"/>
      <c r="L22" s="190"/>
      <c r="M22" s="190"/>
      <c r="N22" s="190"/>
      <c r="O22" s="185"/>
      <c r="P22" s="186" t="b">
        <f t="shared" si="0"/>
        <v>0</v>
      </c>
      <c r="Q22" s="186" t="b">
        <f t="shared" si="1"/>
        <v>0</v>
      </c>
      <c r="R22" s="186" t="b">
        <f t="shared" si="2"/>
        <v>0</v>
      </c>
      <c r="S22" s="187"/>
      <c r="T22" s="155"/>
      <c r="U22" s="155"/>
      <c r="V22" s="155"/>
      <c r="W22" s="155"/>
      <c r="X22" s="155"/>
      <c r="Y22" s="155"/>
      <c r="Z22" s="155"/>
    </row>
    <row r="23" spans="1:26" ht="20.100000000000001" customHeight="1" x14ac:dyDescent="0.25">
      <c r="A23" s="176"/>
      <c r="B23" s="177"/>
      <c r="C23" s="181"/>
      <c r="D23" s="191" t="str">
        <f t="shared" si="3"/>
        <v/>
      </c>
      <c r="E23" s="181"/>
      <c r="F23" s="191" t="s">
        <v>205</v>
      </c>
      <c r="G23" s="191" t="s">
        <v>205</v>
      </c>
      <c r="H23" s="191" t="s">
        <v>205</v>
      </c>
      <c r="I23" s="191" t="s">
        <v>205</v>
      </c>
      <c r="J23" s="183" t="s">
        <v>39</v>
      </c>
      <c r="K23" s="189"/>
      <c r="L23" s="190"/>
      <c r="M23" s="190"/>
      <c r="N23" s="190"/>
      <c r="O23" s="185"/>
      <c r="P23" s="186" t="b">
        <f t="shared" si="0"/>
        <v>0</v>
      </c>
      <c r="Q23" s="186" t="b">
        <f t="shared" si="1"/>
        <v>0</v>
      </c>
      <c r="R23" s="186" t="b">
        <f t="shared" si="2"/>
        <v>0</v>
      </c>
      <c r="S23" s="187"/>
      <c r="T23" s="155"/>
      <c r="U23" s="155"/>
      <c r="V23" s="155"/>
      <c r="W23" s="155"/>
      <c r="X23" s="155"/>
      <c r="Y23" s="155"/>
      <c r="Z23" s="155"/>
    </row>
    <row r="24" spans="1:26" ht="20.100000000000001" customHeight="1" x14ac:dyDescent="0.25">
      <c r="A24" s="176"/>
      <c r="B24" s="177"/>
      <c r="C24" s="181"/>
      <c r="D24" s="191" t="str">
        <f t="shared" si="3"/>
        <v/>
      </c>
      <c r="E24" s="181"/>
      <c r="F24" s="191" t="s">
        <v>205</v>
      </c>
      <c r="G24" s="191" t="s">
        <v>205</v>
      </c>
      <c r="H24" s="191" t="s">
        <v>205</v>
      </c>
      <c r="I24" s="191" t="s">
        <v>205</v>
      </c>
      <c r="J24" s="183" t="s">
        <v>39</v>
      </c>
      <c r="K24" s="189"/>
      <c r="L24" s="190"/>
      <c r="M24" s="190"/>
      <c r="N24" s="190"/>
      <c r="O24" s="185"/>
      <c r="P24" s="186" t="b">
        <f t="shared" si="0"/>
        <v>0</v>
      </c>
      <c r="Q24" s="186" t="b">
        <f t="shared" si="1"/>
        <v>0</v>
      </c>
      <c r="R24" s="186" t="b">
        <f t="shared" si="2"/>
        <v>0</v>
      </c>
      <c r="S24" s="187"/>
      <c r="T24" s="155"/>
      <c r="U24" s="155"/>
      <c r="V24" s="155"/>
      <c r="W24" s="155"/>
      <c r="X24" s="155"/>
      <c r="Y24" s="155"/>
      <c r="Z24" s="155"/>
    </row>
    <row r="25" spans="1:26" ht="20.100000000000001" customHeight="1" x14ac:dyDescent="0.25">
      <c r="A25" s="176"/>
      <c r="B25" s="177"/>
      <c r="C25" s="181"/>
      <c r="D25" s="191" t="str">
        <f t="shared" si="3"/>
        <v/>
      </c>
      <c r="E25" s="181"/>
      <c r="F25" s="191" t="s">
        <v>205</v>
      </c>
      <c r="G25" s="191" t="s">
        <v>205</v>
      </c>
      <c r="H25" s="191" t="s">
        <v>205</v>
      </c>
      <c r="I25" s="191" t="s">
        <v>205</v>
      </c>
      <c r="J25" s="183" t="s">
        <v>39</v>
      </c>
      <c r="K25" s="189"/>
      <c r="L25" s="190"/>
      <c r="M25" s="190"/>
      <c r="N25" s="190"/>
      <c r="O25" s="185"/>
      <c r="P25" s="186" t="b">
        <f t="shared" si="0"/>
        <v>0</v>
      </c>
      <c r="Q25" s="186" t="b">
        <f t="shared" si="1"/>
        <v>0</v>
      </c>
      <c r="R25" s="186" t="b">
        <f t="shared" si="2"/>
        <v>0</v>
      </c>
      <c r="S25" s="187"/>
      <c r="T25" s="155"/>
      <c r="U25" s="155"/>
      <c r="V25" s="155"/>
      <c r="W25" s="155"/>
      <c r="X25" s="155"/>
      <c r="Y25" s="155"/>
      <c r="Z25" s="155"/>
    </row>
    <row r="26" spans="1:26" ht="20.100000000000001" customHeight="1" x14ac:dyDescent="0.25">
      <c r="A26" s="176"/>
      <c r="B26" s="177"/>
      <c r="C26" s="181"/>
      <c r="D26" s="191" t="str">
        <f t="shared" si="3"/>
        <v/>
      </c>
      <c r="E26" s="181"/>
      <c r="F26" s="191" t="s">
        <v>205</v>
      </c>
      <c r="G26" s="191" t="s">
        <v>205</v>
      </c>
      <c r="H26" s="191" t="s">
        <v>205</v>
      </c>
      <c r="I26" s="191" t="s">
        <v>205</v>
      </c>
      <c r="J26" s="183" t="s">
        <v>39</v>
      </c>
      <c r="K26" s="189"/>
      <c r="L26" s="190"/>
      <c r="M26" s="190"/>
      <c r="N26" s="190"/>
      <c r="O26" s="185"/>
      <c r="P26" s="186" t="b">
        <f t="shared" si="0"/>
        <v>0</v>
      </c>
      <c r="Q26" s="186" t="b">
        <f t="shared" si="1"/>
        <v>0</v>
      </c>
      <c r="R26" s="186" t="b">
        <f t="shared" si="2"/>
        <v>0</v>
      </c>
      <c r="S26" s="187"/>
      <c r="T26" s="155"/>
      <c r="U26" s="155"/>
      <c r="V26" s="155"/>
      <c r="W26" s="155"/>
      <c r="X26" s="155"/>
      <c r="Y26" s="155"/>
      <c r="Z26" s="155"/>
    </row>
    <row r="27" spans="1:26" ht="20.100000000000001" customHeight="1" x14ac:dyDescent="0.25">
      <c r="A27" s="176"/>
      <c r="B27" s="177"/>
      <c r="C27" s="181"/>
      <c r="D27" s="191" t="str">
        <f t="shared" si="3"/>
        <v/>
      </c>
      <c r="E27" s="181"/>
      <c r="F27" s="191" t="s">
        <v>205</v>
      </c>
      <c r="G27" s="191" t="s">
        <v>205</v>
      </c>
      <c r="H27" s="191" t="s">
        <v>205</v>
      </c>
      <c r="I27" s="191" t="s">
        <v>205</v>
      </c>
      <c r="J27" s="183" t="s">
        <v>39</v>
      </c>
      <c r="K27" s="189"/>
      <c r="L27" s="190"/>
      <c r="M27" s="190"/>
      <c r="N27" s="190"/>
      <c r="O27" s="185"/>
      <c r="P27" s="186" t="b">
        <f t="shared" si="0"/>
        <v>0</v>
      </c>
      <c r="Q27" s="186" t="b">
        <f t="shared" si="1"/>
        <v>0</v>
      </c>
      <c r="R27" s="186" t="b">
        <f t="shared" si="2"/>
        <v>0</v>
      </c>
      <c r="S27" s="187"/>
      <c r="T27" s="155"/>
      <c r="U27" s="155"/>
      <c r="V27" s="155"/>
      <c r="W27" s="155"/>
      <c r="X27" s="155"/>
      <c r="Y27" s="155"/>
      <c r="Z27" s="155"/>
    </row>
    <row r="28" spans="1:26" ht="20.100000000000001" customHeight="1" x14ac:dyDescent="0.25">
      <c r="A28" s="176"/>
      <c r="B28" s="177"/>
      <c r="C28" s="181"/>
      <c r="D28" s="191" t="str">
        <f t="shared" si="3"/>
        <v/>
      </c>
      <c r="E28" s="181"/>
      <c r="F28" s="191" t="s">
        <v>205</v>
      </c>
      <c r="G28" s="191" t="s">
        <v>205</v>
      </c>
      <c r="H28" s="191" t="s">
        <v>205</v>
      </c>
      <c r="I28" s="191" t="s">
        <v>205</v>
      </c>
      <c r="J28" s="183" t="s">
        <v>39</v>
      </c>
      <c r="K28" s="189"/>
      <c r="L28" s="190"/>
      <c r="M28" s="190"/>
      <c r="N28" s="190"/>
      <c r="O28" s="185"/>
      <c r="P28" s="186" t="b">
        <f t="shared" si="0"/>
        <v>0</v>
      </c>
      <c r="Q28" s="186" t="b">
        <f t="shared" si="1"/>
        <v>0</v>
      </c>
      <c r="R28" s="186" t="b">
        <f t="shared" si="2"/>
        <v>0</v>
      </c>
      <c r="S28" s="187"/>
      <c r="T28" s="155"/>
      <c r="U28" s="155"/>
      <c r="V28" s="155"/>
      <c r="W28" s="155"/>
      <c r="X28" s="155"/>
      <c r="Y28" s="155"/>
      <c r="Z28" s="155"/>
    </row>
    <row r="29" spans="1:26" ht="20.100000000000001" customHeight="1" x14ac:dyDescent="0.25">
      <c r="A29" s="176"/>
      <c r="B29" s="177"/>
      <c r="C29" s="181"/>
      <c r="D29" s="191" t="str">
        <f t="shared" si="3"/>
        <v/>
      </c>
      <c r="E29" s="181"/>
      <c r="F29" s="191" t="s">
        <v>205</v>
      </c>
      <c r="G29" s="191" t="s">
        <v>205</v>
      </c>
      <c r="H29" s="191" t="s">
        <v>205</v>
      </c>
      <c r="I29" s="191" t="s">
        <v>205</v>
      </c>
      <c r="J29" s="183" t="s">
        <v>39</v>
      </c>
      <c r="K29" s="189"/>
      <c r="L29" s="190"/>
      <c r="M29" s="190"/>
      <c r="N29" s="190"/>
      <c r="O29" s="185"/>
      <c r="P29" s="186" t="b">
        <f t="shared" si="0"/>
        <v>0</v>
      </c>
      <c r="Q29" s="186" t="b">
        <f t="shared" si="1"/>
        <v>0</v>
      </c>
      <c r="R29" s="186" t="b">
        <f t="shared" si="2"/>
        <v>0</v>
      </c>
      <c r="S29" s="187"/>
      <c r="T29" s="155"/>
      <c r="U29" s="155"/>
      <c r="V29" s="155"/>
      <c r="W29" s="155"/>
      <c r="X29" s="155"/>
      <c r="Y29" s="155"/>
      <c r="Z29" s="155"/>
    </row>
    <row r="30" spans="1:26" ht="20.100000000000001" customHeight="1" x14ac:dyDescent="0.25">
      <c r="A30" s="176"/>
      <c r="B30" s="177"/>
      <c r="C30" s="181"/>
      <c r="D30" s="191" t="str">
        <f t="shared" si="3"/>
        <v/>
      </c>
      <c r="E30" s="181"/>
      <c r="F30" s="191" t="s">
        <v>205</v>
      </c>
      <c r="G30" s="191" t="s">
        <v>205</v>
      </c>
      <c r="H30" s="191" t="s">
        <v>205</v>
      </c>
      <c r="I30" s="191" t="s">
        <v>205</v>
      </c>
      <c r="J30" s="183" t="s">
        <v>39</v>
      </c>
      <c r="K30" s="189"/>
      <c r="L30" s="190"/>
      <c r="M30" s="190"/>
      <c r="N30" s="190"/>
      <c r="O30" s="185"/>
      <c r="P30" s="186" t="b">
        <f t="shared" si="0"/>
        <v>0</v>
      </c>
      <c r="Q30" s="186" t="b">
        <f t="shared" si="1"/>
        <v>0</v>
      </c>
      <c r="R30" s="186" t="b">
        <f t="shared" si="2"/>
        <v>0</v>
      </c>
      <c r="S30" s="187"/>
      <c r="T30" s="155"/>
      <c r="U30" s="155"/>
      <c r="V30" s="155"/>
      <c r="W30" s="155"/>
      <c r="X30" s="155"/>
      <c r="Y30" s="155"/>
      <c r="Z30" s="155"/>
    </row>
    <row r="31" spans="1:26" ht="20.100000000000001" customHeight="1" x14ac:dyDescent="0.25">
      <c r="A31" s="176"/>
      <c r="B31" s="177"/>
      <c r="C31" s="181"/>
      <c r="D31" s="191" t="str">
        <f t="shared" si="3"/>
        <v/>
      </c>
      <c r="E31" s="181"/>
      <c r="F31" s="191" t="s">
        <v>205</v>
      </c>
      <c r="G31" s="191" t="s">
        <v>205</v>
      </c>
      <c r="H31" s="191" t="s">
        <v>205</v>
      </c>
      <c r="I31" s="191" t="s">
        <v>205</v>
      </c>
      <c r="J31" s="183" t="s">
        <v>39</v>
      </c>
      <c r="K31" s="189"/>
      <c r="L31" s="190"/>
      <c r="M31" s="190"/>
      <c r="N31" s="190"/>
      <c r="O31" s="185"/>
      <c r="P31" s="186" t="b">
        <f t="shared" si="0"/>
        <v>0</v>
      </c>
      <c r="Q31" s="186" t="b">
        <f t="shared" si="1"/>
        <v>0</v>
      </c>
      <c r="R31" s="186" t="b">
        <f t="shared" si="2"/>
        <v>0</v>
      </c>
      <c r="S31" s="187"/>
      <c r="T31" s="155"/>
      <c r="U31" s="155"/>
      <c r="V31" s="155"/>
      <c r="W31" s="155"/>
      <c r="X31" s="155"/>
      <c r="Y31" s="155"/>
      <c r="Z31" s="155"/>
    </row>
    <row r="32" spans="1:26" ht="20.100000000000001" customHeight="1" thickBot="1" x14ac:dyDescent="0.3">
      <c r="A32" s="176"/>
      <c r="B32" s="177"/>
      <c r="C32" s="181"/>
      <c r="D32" s="192" t="str">
        <f t="shared" si="3"/>
        <v/>
      </c>
      <c r="E32" s="181"/>
      <c r="F32" s="191" t="s">
        <v>205</v>
      </c>
      <c r="G32" s="191" t="s">
        <v>205</v>
      </c>
      <c r="H32" s="191" t="s">
        <v>205</v>
      </c>
      <c r="I32" s="191" t="s">
        <v>205</v>
      </c>
      <c r="J32" s="183" t="s">
        <v>39</v>
      </c>
      <c r="K32" s="189"/>
      <c r="L32" s="190"/>
      <c r="M32" s="190"/>
      <c r="N32" s="190"/>
      <c r="O32" s="185"/>
      <c r="P32" s="186" t="b">
        <f t="shared" si="0"/>
        <v>0</v>
      </c>
      <c r="Q32" s="186" t="b">
        <f t="shared" si="1"/>
        <v>0</v>
      </c>
      <c r="R32" s="186" t="b">
        <f t="shared" si="2"/>
        <v>0</v>
      </c>
      <c r="S32" s="187"/>
      <c r="T32" s="155"/>
      <c r="U32" s="155"/>
      <c r="V32" s="155"/>
      <c r="W32" s="155"/>
      <c r="X32" s="155"/>
      <c r="Y32" s="155"/>
      <c r="Z32" s="155"/>
    </row>
    <row r="33" spans="1:26" ht="20.100000000000001" customHeight="1" thickBot="1" x14ac:dyDescent="0.25">
      <c r="A33" s="311" t="s">
        <v>34</v>
      </c>
      <c r="B33" s="312"/>
      <c r="C33" s="193">
        <f>SUM(C12:C32)</f>
        <v>1068.5500000000002</v>
      </c>
      <c r="D33" s="194">
        <f>SUM(D12:D32)</f>
        <v>0</v>
      </c>
      <c r="E33" s="193"/>
      <c r="F33" s="193">
        <f>SUM(F12:F32)</f>
        <v>1068.5500000000002</v>
      </c>
      <c r="G33" s="195"/>
      <c r="H33" s="195"/>
      <c r="I33" s="195"/>
      <c r="J33" s="196"/>
      <c r="K33" s="196"/>
      <c r="L33" s="197"/>
      <c r="M33" s="197"/>
      <c r="N33" s="198"/>
      <c r="O33" s="154"/>
      <c r="P33" s="158"/>
      <c r="Q33" s="158"/>
      <c r="R33" s="158"/>
      <c r="S33" s="158"/>
      <c r="T33" s="155"/>
      <c r="U33" s="155"/>
      <c r="V33" s="155"/>
      <c r="W33" s="155"/>
      <c r="X33" s="155"/>
      <c r="Y33" s="155"/>
      <c r="Z33" s="155"/>
    </row>
    <row r="34" spans="1:26" ht="14.1" customHeight="1" x14ac:dyDescent="0.2">
      <c r="A34" s="153"/>
      <c r="B34" s="199"/>
      <c r="C34" s="199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5"/>
      <c r="P34" s="158"/>
      <c r="Q34" s="158"/>
      <c r="R34" s="158"/>
      <c r="S34" s="158"/>
      <c r="T34" s="155"/>
      <c r="U34" s="155"/>
      <c r="V34" s="155"/>
      <c r="W34" s="155"/>
      <c r="X34" s="155"/>
      <c r="Y34" s="155"/>
      <c r="Z34" s="155"/>
    </row>
    <row r="35" spans="1:26" ht="13.7" customHeight="1" x14ac:dyDescent="0.2">
      <c r="A35" s="200"/>
      <c r="B35" s="305" t="s">
        <v>35</v>
      </c>
      <c r="C35" s="307"/>
      <c r="D35" s="18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8"/>
      <c r="Q35" s="158"/>
      <c r="R35" s="158"/>
      <c r="S35" s="158"/>
      <c r="T35" s="155"/>
      <c r="U35" s="155"/>
      <c r="V35" s="155"/>
      <c r="W35" s="155"/>
      <c r="X35" s="155"/>
      <c r="Y35" s="155"/>
      <c r="Z35" s="155"/>
    </row>
    <row r="36" spans="1:26" ht="13.7" customHeight="1" x14ac:dyDescent="0.2">
      <c r="A36" s="200"/>
      <c r="B36" s="201" t="s">
        <v>36</v>
      </c>
      <c r="C36" s="202" t="s">
        <v>37</v>
      </c>
      <c r="D36" s="18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8"/>
      <c r="Q36" s="158"/>
      <c r="R36" s="158"/>
      <c r="S36" s="158"/>
      <c r="T36" s="155"/>
      <c r="U36" s="155"/>
      <c r="V36" s="155"/>
      <c r="W36" s="155"/>
      <c r="X36" s="155"/>
      <c r="Y36" s="155"/>
      <c r="Z36" s="155"/>
    </row>
    <row r="37" spans="1:26" ht="13.7" customHeight="1" x14ac:dyDescent="0.2">
      <c r="A37" s="200"/>
      <c r="B37" s="201" t="s">
        <v>31</v>
      </c>
      <c r="C37" s="202" t="s">
        <v>38</v>
      </c>
      <c r="D37" s="18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  <c r="P37" s="158"/>
      <c r="Q37" s="158"/>
      <c r="R37" s="158"/>
      <c r="S37" s="158"/>
      <c r="T37" s="155"/>
      <c r="U37" s="155"/>
      <c r="V37" s="155"/>
      <c r="W37" s="155"/>
      <c r="X37" s="155"/>
      <c r="Y37" s="155"/>
      <c r="Z37" s="155"/>
    </row>
    <row r="38" spans="1:26" ht="13.7" customHeight="1" x14ac:dyDescent="0.2">
      <c r="A38" s="200"/>
      <c r="B38" s="201" t="s">
        <v>39</v>
      </c>
      <c r="C38" s="202" t="s">
        <v>40</v>
      </c>
      <c r="D38" s="18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  <c r="P38" s="158"/>
      <c r="Q38" s="158"/>
      <c r="R38" s="158"/>
      <c r="S38" s="158"/>
      <c r="T38" s="155"/>
      <c r="U38" s="155"/>
      <c r="V38" s="155"/>
      <c r="W38" s="155"/>
      <c r="X38" s="155"/>
      <c r="Y38" s="155"/>
      <c r="Z38" s="155"/>
    </row>
    <row r="39" spans="1:26" ht="13.7" customHeight="1" x14ac:dyDescent="0.2">
      <c r="A39" s="200"/>
      <c r="B39" s="203" t="s">
        <v>33</v>
      </c>
      <c r="C39" s="204" t="s">
        <v>41</v>
      </c>
      <c r="D39" s="185"/>
      <c r="E39" s="155"/>
      <c r="F39" s="155"/>
      <c r="G39" s="155"/>
      <c r="H39" s="155"/>
      <c r="I39" s="155"/>
      <c r="J39" s="155"/>
      <c r="K39" s="155"/>
      <c r="L39" s="155"/>
      <c r="M39" s="155"/>
      <c r="N39" s="155"/>
      <c r="O39" s="155"/>
      <c r="P39" s="205"/>
      <c r="Q39" s="205"/>
      <c r="R39" s="205"/>
      <c r="S39" s="205"/>
      <c r="T39" s="155"/>
      <c r="U39" s="155"/>
      <c r="V39" s="155"/>
      <c r="W39" s="155"/>
      <c r="X39" s="155"/>
      <c r="Y39" s="155"/>
      <c r="Z39" s="155"/>
    </row>
  </sheetData>
  <mergeCells count="6">
    <mergeCell ref="B35:C35"/>
    <mergeCell ref="B1:E1"/>
    <mergeCell ref="B3:E3"/>
    <mergeCell ref="G8:J8"/>
    <mergeCell ref="G9:J9"/>
    <mergeCell ref="A33:B33"/>
  </mergeCells>
  <conditionalFormatting sqref="B1:E1 B3:E3">
    <cfRule type="expression" dxfId="110" priority="1" stopIfTrue="1">
      <formula>ISBLANK(B1)</formula>
    </cfRule>
  </conditionalFormatting>
  <dataValidations count="1">
    <dataValidation type="list" allowBlank="1" showInputMessage="1" showErrorMessage="1" sqref="B1:E1">
      <formula1>"BARCLAYCARD,CORPORATE CARD"</formula1>
    </dataValidation>
  </dataValidations>
  <pageMargins left="0.25" right="0.25" top="0.75" bottom="0.75" header="0.3" footer="0.3"/>
  <pageSetup scale="40" orientation="landscape" r:id="rId1"/>
  <headerFooter>
    <oddFooter>&amp;L&amp;"Arial,Regular"&amp;10&amp;K000000/Users/josephinehagan/Desktop/Barclaycard Spreadsheet.xlsx		Printed 22/04/2020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3"/>
  <sheetViews>
    <sheetView zoomScale="90" workbookViewId="0">
      <selection activeCell="D29" sqref="D29"/>
    </sheetView>
  </sheetViews>
  <sheetFormatPr defaultColWidth="9.140625" defaultRowHeight="12.75" outlineLevelCol="1" x14ac:dyDescent="0.2"/>
  <cols>
    <col min="1" max="1" width="11.85546875" style="5" bestFit="1" customWidth="1"/>
    <col min="2" max="2" width="10.42578125" style="5" customWidth="1"/>
    <col min="3" max="6" width="15.7109375" style="5" customWidth="1"/>
    <col min="7" max="7" width="8.42578125" style="5" customWidth="1"/>
    <col min="8" max="8" width="9" style="5" customWidth="1"/>
    <col min="9" max="9" width="11.7109375" style="5" bestFit="1" customWidth="1"/>
    <col min="10" max="10" width="29.7109375" style="5" customWidth="1"/>
    <col min="11" max="11" width="50.7109375" style="5" customWidth="1"/>
    <col min="12" max="13" width="27.42578125" style="5" customWidth="1"/>
    <col min="14" max="14" width="9.140625" style="5"/>
    <col min="15" max="18" width="0" style="5" hidden="1" customWidth="1" outlineLevel="1"/>
    <col min="19" max="19" width="9.140625" style="5" collapsed="1"/>
    <col min="20" max="16384" width="9.140625" style="5"/>
  </cols>
  <sheetData>
    <row r="1" spans="1:25" ht="36.75" customHeight="1" x14ac:dyDescent="0.2">
      <c r="A1" s="2" t="s">
        <v>0</v>
      </c>
      <c r="B1" s="279" t="s">
        <v>1</v>
      </c>
      <c r="C1" s="280"/>
      <c r="D1" s="280"/>
      <c r="E1" s="281"/>
      <c r="F1" s="1"/>
      <c r="G1" s="1"/>
      <c r="H1" s="1"/>
      <c r="I1" s="1"/>
      <c r="J1" s="1"/>
      <c r="K1" s="3"/>
      <c r="L1" s="3"/>
      <c r="M1" s="4"/>
    </row>
    <row r="2" spans="1:25" x14ac:dyDescent="0.2">
      <c r="A2" s="6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8"/>
    </row>
    <row r="3" spans="1:25" ht="36.75" customHeight="1" x14ac:dyDescent="0.2">
      <c r="A3" s="9" t="s">
        <v>2</v>
      </c>
      <c r="B3" s="279" t="s">
        <v>107</v>
      </c>
      <c r="C3" s="280"/>
      <c r="D3" s="280"/>
      <c r="E3" s="281"/>
      <c r="F3" s="10"/>
      <c r="G3" s="10"/>
      <c r="H3" s="10"/>
      <c r="I3" s="10"/>
      <c r="J3" s="10"/>
      <c r="K3" s="7"/>
      <c r="L3" s="7"/>
      <c r="M3" s="8"/>
    </row>
    <row r="4" spans="1:25" x14ac:dyDescent="0.2">
      <c r="A4" s="6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8"/>
    </row>
    <row r="5" spans="1:25" ht="36" customHeight="1" x14ac:dyDescent="0.2">
      <c r="A5" s="11" t="s">
        <v>3</v>
      </c>
      <c r="B5" s="12" t="s">
        <v>4</v>
      </c>
      <c r="C5" s="101">
        <v>44420</v>
      </c>
      <c r="D5" s="12" t="s">
        <v>5</v>
      </c>
      <c r="E5" s="102">
        <v>44450</v>
      </c>
      <c r="F5" s="13"/>
      <c r="G5" s="14"/>
      <c r="H5" s="15"/>
      <c r="I5" s="15"/>
      <c r="J5" s="15"/>
      <c r="K5" s="7"/>
      <c r="L5" s="7"/>
      <c r="M5" s="8"/>
    </row>
    <row r="6" spans="1:25" x14ac:dyDescent="0.2">
      <c r="A6" s="6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8"/>
    </row>
    <row r="7" spans="1:25" x14ac:dyDescent="0.2">
      <c r="A7" s="6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8"/>
    </row>
    <row r="8" spans="1:25" x14ac:dyDescent="0.2">
      <c r="A8" s="80" t="s">
        <v>6</v>
      </c>
      <c r="B8" s="17" t="s">
        <v>7</v>
      </c>
      <c r="C8" s="17" t="s">
        <v>8</v>
      </c>
      <c r="D8" s="17" t="s">
        <v>7</v>
      </c>
      <c r="E8" s="17" t="s">
        <v>9</v>
      </c>
      <c r="F8" s="17" t="s">
        <v>10</v>
      </c>
      <c r="G8" s="282" t="s">
        <v>11</v>
      </c>
      <c r="H8" s="283"/>
      <c r="I8" s="283"/>
      <c r="J8" s="17" t="s">
        <v>12</v>
      </c>
      <c r="K8" s="17" t="s">
        <v>13</v>
      </c>
      <c r="L8" s="18" t="s">
        <v>14</v>
      </c>
      <c r="M8" s="18" t="s">
        <v>15</v>
      </c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x14ac:dyDescent="0.2">
      <c r="A9" s="49" t="s">
        <v>16</v>
      </c>
      <c r="B9" s="21" t="s">
        <v>17</v>
      </c>
      <c r="C9" s="21" t="s">
        <v>18</v>
      </c>
      <c r="D9" s="21" t="s">
        <v>18</v>
      </c>
      <c r="E9" s="21" t="s">
        <v>19</v>
      </c>
      <c r="F9" s="21" t="s">
        <v>18</v>
      </c>
      <c r="G9" s="285"/>
      <c r="H9" s="286"/>
      <c r="I9" s="286"/>
      <c r="J9" s="21" t="s">
        <v>20</v>
      </c>
      <c r="K9" s="21" t="s">
        <v>21</v>
      </c>
      <c r="L9" s="52"/>
      <c r="M9" s="54" t="s">
        <v>22</v>
      </c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x14ac:dyDescent="0.2">
      <c r="A10" s="50" t="s">
        <v>23</v>
      </c>
      <c r="B10" s="25" t="s">
        <v>24</v>
      </c>
      <c r="C10" s="25" t="s">
        <v>25</v>
      </c>
      <c r="D10" s="25" t="s">
        <v>25</v>
      </c>
      <c r="E10" s="25" t="s">
        <v>25</v>
      </c>
      <c r="F10" s="25" t="s">
        <v>25</v>
      </c>
      <c r="G10" s="26" t="s">
        <v>26</v>
      </c>
      <c r="H10" s="26" t="s">
        <v>27</v>
      </c>
      <c r="I10" s="59" t="s">
        <v>28</v>
      </c>
      <c r="J10" s="51" t="s">
        <v>29</v>
      </c>
      <c r="K10" s="27"/>
      <c r="L10" s="43"/>
      <c r="M10" s="28"/>
    </row>
    <row r="11" spans="1:25" ht="0.75" customHeight="1" x14ac:dyDescent="0.2">
      <c r="A11" s="24"/>
      <c r="B11" s="25"/>
      <c r="C11" s="25"/>
      <c r="D11" s="25"/>
      <c r="E11" s="25"/>
      <c r="F11" s="25"/>
      <c r="G11" s="22"/>
      <c r="H11" s="22"/>
      <c r="I11" s="22"/>
      <c r="J11" s="26" t="s">
        <v>30</v>
      </c>
      <c r="K11" s="27"/>
      <c r="L11" s="43"/>
      <c r="M11" s="43"/>
    </row>
    <row r="12" spans="1:25" ht="15.75" x14ac:dyDescent="0.25">
      <c r="A12" s="74">
        <v>44420</v>
      </c>
      <c r="B12" s="75" t="s">
        <v>36</v>
      </c>
      <c r="C12" s="76">
        <v>20.350000000000001</v>
      </c>
      <c r="D12" s="76"/>
      <c r="E12" s="76"/>
      <c r="F12" s="76">
        <v>20.350000000000001</v>
      </c>
      <c r="G12" s="79">
        <v>118</v>
      </c>
      <c r="H12" s="55">
        <v>4400</v>
      </c>
      <c r="I12" s="65" t="s">
        <v>99</v>
      </c>
      <c r="J12" s="62" t="s">
        <v>95</v>
      </c>
      <c r="K12" s="68" t="s">
        <v>100</v>
      </c>
      <c r="L12" s="45" t="s">
        <v>101</v>
      </c>
      <c r="M12" s="45" t="s">
        <v>98</v>
      </c>
      <c r="O12" s="5" t="b">
        <f t="shared" ref="O12:O13" si="0">OR(G12&lt;100,LEN(G12)=2)</f>
        <v>0</v>
      </c>
      <c r="P12" s="5" t="b">
        <f t="shared" ref="P12:P16" si="1">OR(H12&lt;1000,LEN(H12)=3)</f>
        <v>0</v>
      </c>
      <c r="Q12" s="5" t="b">
        <f t="shared" ref="Q12:Q16" si="2">IF(I12&lt;1000,TRUE)</f>
        <v>0</v>
      </c>
      <c r="R12" s="5" t="e">
        <f>OR(#REF!&lt;100000,LEN(#REF!)=5)</f>
        <v>#REF!</v>
      </c>
    </row>
    <row r="13" spans="1:25" ht="20.100000000000001" customHeight="1" x14ac:dyDescent="0.25">
      <c r="A13" s="74">
        <v>44435</v>
      </c>
      <c r="B13" s="75" t="s">
        <v>39</v>
      </c>
      <c r="C13" s="76">
        <v>59.96</v>
      </c>
      <c r="D13" s="76">
        <v>10</v>
      </c>
      <c r="E13" s="76"/>
      <c r="F13" s="76">
        <v>49.96</v>
      </c>
      <c r="G13" s="64">
        <v>110</v>
      </c>
      <c r="H13" s="55">
        <v>4001</v>
      </c>
      <c r="I13" s="77"/>
      <c r="J13" s="62" t="s">
        <v>95</v>
      </c>
      <c r="K13" s="68" t="s">
        <v>102</v>
      </c>
      <c r="L13" s="45" t="s">
        <v>32</v>
      </c>
      <c r="M13" s="73" t="s">
        <v>96</v>
      </c>
      <c r="N13" s="78"/>
      <c r="O13" s="5" t="b">
        <f t="shared" si="0"/>
        <v>0</v>
      </c>
      <c r="P13" s="5" t="b">
        <f t="shared" si="1"/>
        <v>0</v>
      </c>
      <c r="Q13" s="5" t="b">
        <f t="shared" si="2"/>
        <v>1</v>
      </c>
      <c r="R13" s="5" t="e">
        <f>OR(#REF!&lt;100000,LEN(#REF!)=5)</f>
        <v>#REF!</v>
      </c>
    </row>
    <row r="14" spans="1:25" ht="20.100000000000001" customHeight="1" x14ac:dyDescent="0.25">
      <c r="A14" s="74">
        <v>44435</v>
      </c>
      <c r="B14" s="75" t="s">
        <v>31</v>
      </c>
      <c r="C14" s="76">
        <v>20.95</v>
      </c>
      <c r="D14" s="76"/>
      <c r="E14" s="76"/>
      <c r="F14" s="76">
        <v>20.95</v>
      </c>
      <c r="G14" s="64">
        <v>110</v>
      </c>
      <c r="H14" s="55">
        <v>4001</v>
      </c>
      <c r="I14" s="77"/>
      <c r="J14" s="62" t="s">
        <v>95</v>
      </c>
      <c r="K14" s="68" t="s">
        <v>102</v>
      </c>
      <c r="L14" s="45" t="s">
        <v>32</v>
      </c>
      <c r="M14" s="73" t="s">
        <v>96</v>
      </c>
      <c r="N14" s="78"/>
      <c r="O14" s="5" t="b">
        <f t="shared" ref="O14" si="3">OR(G14&lt;100,LEN(G14)=2)</f>
        <v>0</v>
      </c>
      <c r="P14" s="5" t="b">
        <f t="shared" ref="P14" si="4">OR(H14&lt;1000,LEN(H14)=3)</f>
        <v>0</v>
      </c>
      <c r="Q14" s="5" t="b">
        <f t="shared" ref="Q14" si="5">IF(I14&lt;1000,TRUE)</f>
        <v>1</v>
      </c>
      <c r="R14" s="5" t="e">
        <f>OR(#REF!&lt;100000,LEN(#REF!)=5)</f>
        <v>#REF!</v>
      </c>
    </row>
    <row r="15" spans="1:25" ht="20.100000000000001" customHeight="1" x14ac:dyDescent="0.25">
      <c r="A15" s="74">
        <v>44445</v>
      </c>
      <c r="B15" s="75" t="s">
        <v>39</v>
      </c>
      <c r="C15" s="76">
        <v>128.88999999999999</v>
      </c>
      <c r="D15" s="76">
        <v>21.48</v>
      </c>
      <c r="E15" s="76"/>
      <c r="F15" s="76">
        <v>107.41</v>
      </c>
      <c r="G15" s="64">
        <v>118</v>
      </c>
      <c r="H15" s="55">
        <v>4400</v>
      </c>
      <c r="I15" s="65" t="s">
        <v>103</v>
      </c>
      <c r="J15" s="62" t="s">
        <v>95</v>
      </c>
      <c r="K15" s="45" t="s">
        <v>104</v>
      </c>
      <c r="L15" s="45" t="s">
        <v>97</v>
      </c>
      <c r="M15" s="45" t="s">
        <v>98</v>
      </c>
      <c r="N15" s="78"/>
    </row>
    <row r="16" spans="1:25" ht="15.75" x14ac:dyDescent="0.25">
      <c r="A16" s="74">
        <v>44446</v>
      </c>
      <c r="B16" s="75" t="s">
        <v>39</v>
      </c>
      <c r="C16" s="76">
        <v>10.5</v>
      </c>
      <c r="D16" s="76">
        <v>1.75</v>
      </c>
      <c r="E16" s="76"/>
      <c r="F16" s="76">
        <v>8.75</v>
      </c>
      <c r="G16" s="64">
        <v>110</v>
      </c>
      <c r="H16" s="55">
        <v>4001</v>
      </c>
      <c r="I16" s="65"/>
      <c r="J16" s="62" t="s">
        <v>95</v>
      </c>
      <c r="K16" s="45" t="s">
        <v>105</v>
      </c>
      <c r="L16" s="68" t="s">
        <v>106</v>
      </c>
      <c r="M16" s="73" t="s">
        <v>96</v>
      </c>
      <c r="O16" s="5" t="b">
        <f>OR(G16&lt;100,LEN(G16)=2)</f>
        <v>0</v>
      </c>
      <c r="P16" s="5" t="b">
        <f t="shared" si="1"/>
        <v>0</v>
      </c>
      <c r="Q16" s="5" t="b">
        <f t="shared" si="2"/>
        <v>1</v>
      </c>
      <c r="R16" s="5" t="e">
        <f>OR(#REF!&lt;100000,LEN(#REF!)=5)</f>
        <v>#REF!</v>
      </c>
    </row>
    <row r="17" spans="1:13" ht="20.100000000000001" customHeight="1" thickBot="1" x14ac:dyDescent="0.25">
      <c r="A17" s="288" t="s">
        <v>34</v>
      </c>
      <c r="B17" s="289"/>
      <c r="C17" s="39">
        <f>SUM(C12:C16)</f>
        <v>240.64999999999998</v>
      </c>
      <c r="D17" s="39">
        <f>SUM(D12:D16)</f>
        <v>33.230000000000004</v>
      </c>
      <c r="E17" s="39"/>
      <c r="F17" s="61">
        <f>SUM(F12:F16)</f>
        <v>207.42000000000002</v>
      </c>
      <c r="G17" s="66"/>
      <c r="H17" s="56"/>
      <c r="I17" s="67"/>
      <c r="J17" s="63"/>
      <c r="K17" s="46"/>
      <c r="L17" s="53"/>
      <c r="M17" s="47"/>
    </row>
    <row r="19" spans="1:13" x14ac:dyDescent="0.2">
      <c r="B19" s="282" t="s">
        <v>35</v>
      </c>
      <c r="C19" s="284"/>
    </row>
    <row r="20" spans="1:13" x14ac:dyDescent="0.2">
      <c r="B20" s="41" t="s">
        <v>36</v>
      </c>
      <c r="C20" s="42" t="s">
        <v>37</v>
      </c>
    </row>
    <row r="21" spans="1:13" x14ac:dyDescent="0.2">
      <c r="B21" s="41" t="s">
        <v>31</v>
      </c>
      <c r="C21" s="42" t="s">
        <v>38</v>
      </c>
    </row>
    <row r="22" spans="1:13" x14ac:dyDescent="0.2">
      <c r="B22" s="41" t="s">
        <v>39</v>
      </c>
      <c r="C22" s="42" t="s">
        <v>40</v>
      </c>
    </row>
    <row r="23" spans="1:13" x14ac:dyDescent="0.2">
      <c r="B23" s="43" t="s">
        <v>33</v>
      </c>
      <c r="C23" s="44" t="s">
        <v>41</v>
      </c>
    </row>
  </sheetData>
  <mergeCells count="6">
    <mergeCell ref="B3:E3"/>
    <mergeCell ref="B1:E1"/>
    <mergeCell ref="B19:C19"/>
    <mergeCell ref="A17:B17"/>
    <mergeCell ref="G8:I8"/>
    <mergeCell ref="G9:I9"/>
  </mergeCells>
  <phoneticPr fontId="5" type="noConversion"/>
  <conditionalFormatting sqref="B1:E1 B3:E3 F12:F13 C12:C13 F15:F16 C15:C16">
    <cfRule type="expression" dxfId="109" priority="101" stopIfTrue="1">
      <formula>ISBLANK(B1)</formula>
    </cfRule>
  </conditionalFormatting>
  <conditionalFormatting sqref="K12:L12 K15:L16">
    <cfRule type="expression" dxfId="108" priority="102" stopIfTrue="1">
      <formula>AND(NOT(ISBLANK($C12)),ISBLANK(K12))</formula>
    </cfRule>
  </conditionalFormatting>
  <conditionalFormatting sqref="B12">
    <cfRule type="expression" dxfId="107" priority="103" stopIfTrue="1">
      <formula>AND(NOT(ISBLANK(C12)),ISBLANK(B12))</formula>
    </cfRule>
  </conditionalFormatting>
  <conditionalFormatting sqref="A12">
    <cfRule type="expression" dxfId="106" priority="104" stopIfTrue="1">
      <formula>AND(NOT(ISBLANK(C12)),ISBLANK(A12))</formula>
    </cfRule>
  </conditionalFormatting>
  <conditionalFormatting sqref="D12:E13 D15:E16">
    <cfRule type="expression" dxfId="105" priority="108" stopIfTrue="1">
      <formula>AND(NOT(ISBLANK(B12)),ISBLANK(D12),A12="S")</formula>
    </cfRule>
  </conditionalFormatting>
  <conditionalFormatting sqref="J13 J15:J16">
    <cfRule type="expression" priority="113" stopIfTrue="1">
      <formula>AND(SUM($O13:$S13)&gt;0,NOT(ISBLANK(J13)))</formula>
    </cfRule>
    <cfRule type="expression" dxfId="104" priority="114" stopIfTrue="1">
      <formula>SUM($O13:$S13)&gt;0</formula>
    </cfRule>
  </conditionalFormatting>
  <conditionalFormatting sqref="B13 B15:B16">
    <cfRule type="expression" dxfId="103" priority="95" stopIfTrue="1">
      <formula>AND(NOT(ISBLANK(C13)),ISBLANK(B13))</formula>
    </cfRule>
  </conditionalFormatting>
  <conditionalFormatting sqref="A13 A15:A16">
    <cfRule type="expression" dxfId="102" priority="96" stopIfTrue="1">
      <formula>AND(NOT(ISBLANK(C13)),ISBLANK(A13))</formula>
    </cfRule>
  </conditionalFormatting>
  <conditionalFormatting sqref="M12">
    <cfRule type="expression" dxfId="101" priority="91" stopIfTrue="1">
      <formula>AND(NOT(ISBLANK($C12)),ISBLANK(M12))</formula>
    </cfRule>
  </conditionalFormatting>
  <conditionalFormatting sqref="L13">
    <cfRule type="expression" dxfId="100" priority="76" stopIfTrue="1">
      <formula>AND(NOT(ISBLANK($C13)),ISBLANK(L13))</formula>
    </cfRule>
  </conditionalFormatting>
  <conditionalFormatting sqref="M15">
    <cfRule type="expression" dxfId="99" priority="74" stopIfTrue="1">
      <formula>AND(NOT(ISBLANK($C15)),ISBLANK(M15))</formula>
    </cfRule>
  </conditionalFormatting>
  <conditionalFormatting sqref="K13">
    <cfRule type="expression" dxfId="98" priority="73" stopIfTrue="1">
      <formula>AND(NOT(ISBLANK($C13)),ISBLANK(K13))</formula>
    </cfRule>
  </conditionalFormatting>
  <conditionalFormatting sqref="J15">
    <cfRule type="expression" priority="37" stopIfTrue="1">
      <formula>AND(SUM($O15:$S15)&gt;0,NOT(ISBLANK(J15)))</formula>
    </cfRule>
    <cfRule type="expression" dxfId="97" priority="38" stopIfTrue="1">
      <formula>SUM($O15:$S15)&gt;0</formula>
    </cfRule>
  </conditionalFormatting>
  <conditionalFormatting sqref="J12:J13 J15:J16">
    <cfRule type="expression" priority="35" stopIfTrue="1">
      <formula>AND(SUM($O12:$S12)&gt;0,NOT(ISBLANK(J12)))</formula>
    </cfRule>
    <cfRule type="expression" dxfId="96" priority="36" stopIfTrue="1">
      <formula>SUM($O12:$S12)&gt;0</formula>
    </cfRule>
  </conditionalFormatting>
  <conditionalFormatting sqref="F14 C14">
    <cfRule type="expression" dxfId="95" priority="7" stopIfTrue="1">
      <formula>ISBLANK(C14)</formula>
    </cfRule>
  </conditionalFormatting>
  <conditionalFormatting sqref="D14:E14">
    <cfRule type="expression" dxfId="94" priority="8" stopIfTrue="1">
      <formula>AND(NOT(ISBLANK(B14)),ISBLANK(D14),A14="S")</formula>
    </cfRule>
  </conditionalFormatting>
  <conditionalFormatting sqref="J14">
    <cfRule type="expression" priority="9" stopIfTrue="1">
      <formula>AND(SUM($O14:$S14)&gt;0,NOT(ISBLANK(J14)))</formula>
    </cfRule>
    <cfRule type="expression" dxfId="93" priority="10" stopIfTrue="1">
      <formula>SUM($O14:$S14)&gt;0</formula>
    </cfRule>
  </conditionalFormatting>
  <conditionalFormatting sqref="B14">
    <cfRule type="expression" dxfId="92" priority="5" stopIfTrue="1">
      <formula>AND(NOT(ISBLANK(C14)),ISBLANK(B14))</formula>
    </cfRule>
  </conditionalFormatting>
  <conditionalFormatting sqref="A14">
    <cfRule type="expression" dxfId="91" priority="6" stopIfTrue="1">
      <formula>AND(NOT(ISBLANK(C14)),ISBLANK(A14))</formula>
    </cfRule>
  </conditionalFormatting>
  <conditionalFormatting sqref="L14">
    <cfRule type="expression" dxfId="90" priority="4" stopIfTrue="1">
      <formula>AND(NOT(ISBLANK($C14)),ISBLANK(L14))</formula>
    </cfRule>
  </conditionalFormatting>
  <conditionalFormatting sqref="K14">
    <cfRule type="expression" dxfId="89" priority="3" stopIfTrue="1">
      <formula>AND(NOT(ISBLANK($C14)),ISBLANK(K14))</formula>
    </cfRule>
  </conditionalFormatting>
  <conditionalFormatting sqref="J14">
    <cfRule type="expression" priority="1" stopIfTrue="1">
      <formula>AND(SUM($O14:$S14)&gt;0,NOT(ISBLANK(J14)))</formula>
    </cfRule>
    <cfRule type="expression" dxfId="88" priority="2" stopIfTrue="1">
      <formula>SUM($O14:$S14)&gt;0</formula>
    </cfRule>
  </conditionalFormatting>
  <dataValidations count="2">
    <dataValidation type="list" allowBlank="1" showInputMessage="1" showErrorMessage="1" sqref="B1:E1">
      <formula1>"BARCLAYCARD,CORPORATE CARD"</formula1>
    </dataValidation>
    <dataValidation type="list" allowBlank="1" showInputMessage="1" showErrorMessage="1" sqref="B12:B16">
      <formula1>$B$20:$B$23</formula1>
    </dataValidation>
  </dataValidations>
  <pageMargins left="0.37" right="0.31" top="0.68" bottom="0.68" header="0.34" footer="0.25"/>
  <pageSetup paperSize="9" scale="57" orientation="landscape" r:id="rId1"/>
  <headerFooter alignWithMargins="0">
    <oddFooter>&amp;L&amp;Z&amp;F&amp;RPrinted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Drainage</vt:lpstr>
      <vt:lpstr>Family Support</vt:lpstr>
      <vt:lpstr>Greenspace</vt:lpstr>
      <vt:lpstr>JWS(1)</vt:lpstr>
      <vt:lpstr>JWS(2)</vt:lpstr>
      <vt:lpstr>Leisure</vt:lpstr>
      <vt:lpstr>Museum</vt:lpstr>
      <vt:lpstr>Marketing</vt:lpstr>
      <vt:lpstr>Theatre(1)</vt:lpstr>
      <vt:lpstr>Theatre(2)</vt:lpstr>
      <vt:lpstr>Theatre(3)</vt:lpstr>
      <vt:lpstr>Example</vt:lpstr>
      <vt:lpstr>Sheet1</vt:lpstr>
    </vt:vector>
  </TitlesOfParts>
  <Manager/>
  <Company>SHBC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Hilda</dc:creator>
  <cp:keywords/>
  <dc:description/>
  <cp:lastModifiedBy>Michelle Smith</cp:lastModifiedBy>
  <cp:revision/>
  <dcterms:created xsi:type="dcterms:W3CDTF">2011-07-25T12:59:48Z</dcterms:created>
  <dcterms:modified xsi:type="dcterms:W3CDTF">2021-10-01T10:12:26Z</dcterms:modified>
  <cp:category/>
  <cp:contentStatus/>
</cp:coreProperties>
</file>