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xcel\Barclaycard &amp; Corporate Cards\"/>
    </mc:Choice>
  </mc:AlternateContent>
  <bookViews>
    <workbookView xWindow="0" yWindow="0" windowWidth="28800" windowHeight="11955"/>
  </bookViews>
  <sheets>
    <sheet name="Community Services" sheetId="31" r:id="rId1"/>
    <sheet name="Regulatory" sheetId="21" r:id="rId2"/>
    <sheet name="Museum" sheetId="23" r:id="rId3"/>
    <sheet name="Business Greenspace" sheetId="29" r:id="rId4"/>
    <sheet name="JWS" sheetId="28" r:id="rId5"/>
    <sheet name="Windle Valley" sheetId="18" r:id="rId6"/>
    <sheet name="Theatre" sheetId="26" r:id="rId7"/>
    <sheet name="Theatre (2)" sheetId="17" r:id="rId8"/>
    <sheet name="Community Services (2)" sheetId="19" r:id="rId9"/>
    <sheet name="Business Greenspace (2)" sheetId="24" r:id="rId10"/>
    <sheet name="Business" sheetId="22" r:id="rId11"/>
    <sheet name="Housing" sheetId="20" r:id="rId12"/>
    <sheet name="Marketing" sheetId="30" r:id="rId13"/>
    <sheet name="Corporate" sheetId="25" r:id="rId14"/>
  </sheets>
  <definedNames>
    <definedName name="_xlnm._FilterDatabase" localSheetId="4" hidden="1">JWS!$A$11:$Z$38</definedName>
    <definedName name="_xlnm._FilterDatabase" localSheetId="6" hidden="1">Theatre!$G$1:$G$38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31" l="1"/>
  <c r="C32" i="31"/>
  <c r="S31" i="31"/>
  <c r="R31" i="31"/>
  <c r="Q31" i="31"/>
  <c r="P31" i="31"/>
  <c r="D31" i="31"/>
  <c r="S30" i="31"/>
  <c r="R30" i="31"/>
  <c r="Q30" i="31"/>
  <c r="P30" i="31"/>
  <c r="D30" i="31"/>
  <c r="S29" i="31"/>
  <c r="R29" i="31"/>
  <c r="Q29" i="31"/>
  <c r="P29" i="31"/>
  <c r="D29" i="31"/>
  <c r="S28" i="31"/>
  <c r="R28" i="31"/>
  <c r="Q28" i="31"/>
  <c r="P28" i="31"/>
  <c r="D28" i="31"/>
  <c r="S27" i="31"/>
  <c r="R27" i="31"/>
  <c r="Q27" i="31"/>
  <c r="P27" i="31"/>
  <c r="D27" i="31"/>
  <c r="S26" i="31"/>
  <c r="R26" i="31"/>
  <c r="Q26" i="31"/>
  <c r="P26" i="31"/>
  <c r="D26" i="31"/>
  <c r="S25" i="31"/>
  <c r="R25" i="31"/>
  <c r="Q25" i="31"/>
  <c r="P25" i="31"/>
  <c r="D25" i="31"/>
  <c r="S24" i="31"/>
  <c r="R24" i="31"/>
  <c r="Q24" i="31"/>
  <c r="P24" i="31"/>
  <c r="D24" i="31"/>
  <c r="S23" i="31"/>
  <c r="R23" i="31"/>
  <c r="Q23" i="31"/>
  <c r="P23" i="31"/>
  <c r="D23" i="31"/>
  <c r="S22" i="31"/>
  <c r="R22" i="31"/>
  <c r="Q22" i="31"/>
  <c r="P22" i="31"/>
  <c r="D22" i="31"/>
  <c r="S21" i="31"/>
  <c r="R21" i="31"/>
  <c r="Q21" i="31"/>
  <c r="P21" i="31"/>
  <c r="D21" i="31"/>
  <c r="S20" i="31"/>
  <c r="R20" i="31"/>
  <c r="Q20" i="31"/>
  <c r="P20" i="31"/>
  <c r="D20" i="31"/>
  <c r="S19" i="31"/>
  <c r="R19" i="31"/>
  <c r="Q19" i="31"/>
  <c r="P19" i="31"/>
  <c r="D19" i="31"/>
  <c r="S18" i="31"/>
  <c r="R18" i="31"/>
  <c r="Q18" i="31"/>
  <c r="P18" i="31"/>
  <c r="D18" i="31"/>
  <c r="S17" i="31"/>
  <c r="R17" i="31"/>
  <c r="Q17" i="31"/>
  <c r="P17" i="31"/>
  <c r="D17" i="31"/>
  <c r="S16" i="31"/>
  <c r="R16" i="31"/>
  <c r="Q16" i="31"/>
  <c r="P16" i="31"/>
  <c r="D16" i="31"/>
  <c r="S15" i="31"/>
  <c r="R15" i="31"/>
  <c r="Q15" i="31"/>
  <c r="P15" i="31"/>
  <c r="D15" i="31"/>
  <c r="S14" i="31"/>
  <c r="R14" i="31"/>
  <c r="Q14" i="31"/>
  <c r="P14" i="31"/>
  <c r="D14" i="31"/>
  <c r="S13" i="31"/>
  <c r="R13" i="31"/>
  <c r="Q13" i="31"/>
  <c r="P13" i="31"/>
  <c r="D13" i="31"/>
  <c r="D32" i="31" s="1"/>
  <c r="S12" i="31"/>
  <c r="R12" i="31"/>
  <c r="Q12" i="31"/>
  <c r="P12" i="31"/>
  <c r="F23" i="30" l="1"/>
  <c r="C23" i="30"/>
  <c r="D22" i="30"/>
  <c r="D21" i="30"/>
  <c r="D20" i="30"/>
  <c r="S19" i="30"/>
  <c r="R19" i="30"/>
  <c r="Q19" i="30"/>
  <c r="P19" i="30"/>
  <c r="D19" i="30"/>
  <c r="D23" i="30" s="1"/>
  <c r="S18" i="30"/>
  <c r="R18" i="30"/>
  <c r="Q18" i="30"/>
  <c r="P18" i="30"/>
  <c r="S17" i="30"/>
  <c r="R17" i="30"/>
  <c r="Q17" i="30"/>
  <c r="P17" i="30"/>
  <c r="S16" i="30"/>
  <c r="R16" i="30"/>
  <c r="Q16" i="30"/>
  <c r="P16" i="30"/>
  <c r="S15" i="30"/>
  <c r="R15" i="30"/>
  <c r="Q15" i="30"/>
  <c r="P15" i="30"/>
  <c r="S14" i="30"/>
  <c r="R14" i="30"/>
  <c r="Q14" i="30"/>
  <c r="P14" i="30"/>
  <c r="S13" i="30"/>
  <c r="R13" i="30"/>
  <c r="Q13" i="30"/>
  <c r="P13" i="30"/>
  <c r="S12" i="30"/>
  <c r="R12" i="30"/>
  <c r="Q12" i="30"/>
  <c r="P12" i="30"/>
  <c r="C29" i="29" l="1"/>
  <c r="S28" i="29"/>
  <c r="R28" i="29"/>
  <c r="Q28" i="29"/>
  <c r="P28" i="29"/>
  <c r="D28" i="29"/>
  <c r="D27" i="29"/>
  <c r="D26" i="29"/>
  <c r="F25" i="29"/>
  <c r="F24" i="29"/>
  <c r="S23" i="29"/>
  <c r="R23" i="29"/>
  <c r="Q23" i="29"/>
  <c r="P23" i="29"/>
  <c r="F23" i="29"/>
  <c r="F22" i="29"/>
  <c r="F21" i="29"/>
  <c r="F20" i="29"/>
  <c r="F19" i="29"/>
  <c r="F18" i="29"/>
  <c r="D18" i="29"/>
  <c r="D17" i="29"/>
  <c r="F17" i="29" s="1"/>
  <c r="F16" i="29"/>
  <c r="D16" i="29"/>
  <c r="D15" i="29"/>
  <c r="F15" i="29" s="1"/>
  <c r="F14" i="29"/>
  <c r="D14" i="29"/>
  <c r="S13" i="29"/>
  <c r="R13" i="29"/>
  <c r="Q13" i="29"/>
  <c r="P13" i="29"/>
  <c r="D13" i="29"/>
  <c r="D29" i="29" s="1"/>
  <c r="F29" i="29" s="1"/>
  <c r="S12" i="29"/>
  <c r="R12" i="29"/>
  <c r="Q12" i="29"/>
  <c r="P12" i="29"/>
  <c r="F12" i="29"/>
  <c r="F13" i="29" l="1"/>
  <c r="K53" i="28" l="1"/>
  <c r="F38" i="28"/>
  <c r="C38" i="28"/>
  <c r="D13" i="28"/>
  <c r="D38" i="28" s="1"/>
  <c r="F32" i="26" l="1"/>
  <c r="D32" i="26"/>
  <c r="C32" i="26"/>
  <c r="R31" i="26"/>
  <c r="Q31" i="26"/>
  <c r="P31" i="26"/>
  <c r="O31" i="26"/>
  <c r="R23" i="26"/>
  <c r="Q23" i="26"/>
  <c r="P23" i="26"/>
  <c r="O23" i="26"/>
  <c r="P18" i="26"/>
  <c r="O18" i="26"/>
  <c r="R17" i="26"/>
  <c r="Q17" i="26"/>
  <c r="P17" i="26"/>
  <c r="O17" i="26"/>
  <c r="R16" i="26"/>
  <c r="Q16" i="26"/>
  <c r="P16" i="26"/>
  <c r="O16" i="26"/>
  <c r="R15" i="26"/>
  <c r="Q15" i="26"/>
  <c r="P15" i="26"/>
  <c r="O15" i="26"/>
  <c r="R14" i="26"/>
  <c r="Q14" i="26"/>
  <c r="P14" i="26"/>
  <c r="O14" i="26"/>
  <c r="R13" i="26"/>
  <c r="Q13" i="26"/>
  <c r="P13" i="26"/>
  <c r="O13" i="26"/>
  <c r="P12" i="26"/>
  <c r="O12" i="26"/>
  <c r="F32" i="25" l="1"/>
  <c r="C32" i="25"/>
  <c r="R31" i="25"/>
  <c r="Q31" i="25"/>
  <c r="P31" i="25"/>
  <c r="D31" i="25"/>
  <c r="R30" i="25"/>
  <c r="Q30" i="25"/>
  <c r="P30" i="25"/>
  <c r="D30" i="25"/>
  <c r="R29" i="25"/>
  <c r="Q29" i="25"/>
  <c r="P29" i="25"/>
  <c r="D29" i="25"/>
  <c r="R28" i="25"/>
  <c r="Q28" i="25"/>
  <c r="P28" i="25"/>
  <c r="D28" i="25"/>
  <c r="R27" i="25"/>
  <c r="Q27" i="25"/>
  <c r="P27" i="25"/>
  <c r="D27" i="25"/>
  <c r="R26" i="25"/>
  <c r="Q26" i="25"/>
  <c r="P26" i="25"/>
  <c r="D26" i="25"/>
  <c r="R25" i="25"/>
  <c r="Q25" i="25"/>
  <c r="P25" i="25"/>
  <c r="D25" i="25"/>
  <c r="R24" i="25"/>
  <c r="Q24" i="25"/>
  <c r="P24" i="25"/>
  <c r="D24" i="25"/>
  <c r="R23" i="25"/>
  <c r="Q23" i="25"/>
  <c r="P23" i="25"/>
  <c r="D23" i="25"/>
  <c r="R22" i="25"/>
  <c r="Q22" i="25"/>
  <c r="P22" i="25"/>
  <c r="D22" i="25"/>
  <c r="R21" i="25"/>
  <c r="Q21" i="25"/>
  <c r="P21" i="25"/>
  <c r="D21" i="25"/>
  <c r="R20" i="25"/>
  <c r="Q20" i="25"/>
  <c r="P20" i="25"/>
  <c r="D20" i="25"/>
  <c r="R19" i="25"/>
  <c r="Q19" i="25"/>
  <c r="P19" i="25"/>
  <c r="D19" i="25"/>
  <c r="R18" i="25"/>
  <c r="Q18" i="25"/>
  <c r="P18" i="25"/>
  <c r="D18" i="25"/>
  <c r="R17" i="25"/>
  <c r="Q17" i="25"/>
  <c r="P17" i="25"/>
  <c r="D17" i="25"/>
  <c r="R16" i="25"/>
  <c r="Q16" i="25"/>
  <c r="P16" i="25"/>
  <c r="D16" i="25"/>
  <c r="R15" i="25"/>
  <c r="Q15" i="25"/>
  <c r="P15" i="25"/>
  <c r="D15" i="25"/>
  <c r="R14" i="25"/>
  <c r="Q14" i="25"/>
  <c r="P14" i="25"/>
  <c r="D14" i="25"/>
  <c r="R13" i="25"/>
  <c r="Q13" i="25"/>
  <c r="P13" i="25"/>
  <c r="D13" i="25"/>
  <c r="D32" i="25" s="1"/>
  <c r="R12" i="25"/>
  <c r="Q12" i="25"/>
  <c r="P12" i="25"/>
  <c r="C29" i="24" l="1"/>
  <c r="S28" i="24"/>
  <c r="R28" i="24"/>
  <c r="Q28" i="24"/>
  <c r="P28" i="24"/>
  <c r="D28" i="24"/>
  <c r="D27" i="24"/>
  <c r="D26" i="24"/>
  <c r="F25" i="24"/>
  <c r="F24" i="24"/>
  <c r="S23" i="24"/>
  <c r="R23" i="24"/>
  <c r="Q23" i="24"/>
  <c r="P23" i="24"/>
  <c r="F23" i="24"/>
  <c r="F22" i="24"/>
  <c r="F21" i="24"/>
  <c r="F20" i="24"/>
  <c r="F19" i="24"/>
  <c r="F18" i="24"/>
  <c r="F17" i="24"/>
  <c r="F16" i="24"/>
  <c r="F15" i="24"/>
  <c r="D15" i="24"/>
  <c r="S13" i="24"/>
  <c r="R13" i="24"/>
  <c r="Q13" i="24"/>
  <c r="P13" i="24"/>
  <c r="D13" i="24"/>
  <c r="F13" i="24" s="1"/>
  <c r="S12" i="24"/>
  <c r="R12" i="24"/>
  <c r="Q12" i="24"/>
  <c r="P12" i="24"/>
  <c r="F12" i="24"/>
  <c r="D12" i="24"/>
  <c r="D29" i="24" s="1"/>
  <c r="F29" i="24" l="1"/>
  <c r="D30" i="23"/>
  <c r="F30" i="23" s="1"/>
  <c r="C30" i="23"/>
  <c r="S29" i="23"/>
  <c r="R29" i="23"/>
  <c r="Q29" i="23"/>
  <c r="P29" i="23"/>
  <c r="S24" i="23"/>
  <c r="R24" i="23"/>
  <c r="Q24" i="23"/>
  <c r="P24" i="23"/>
  <c r="S13" i="23"/>
  <c r="R13" i="23"/>
  <c r="Q13" i="23"/>
  <c r="P13" i="23"/>
  <c r="S12" i="23"/>
  <c r="R12" i="23"/>
  <c r="Q12" i="23"/>
  <c r="P12" i="23"/>
  <c r="C29" i="22" l="1"/>
  <c r="S28" i="22"/>
  <c r="R28" i="22"/>
  <c r="Q28" i="22"/>
  <c r="P28" i="22"/>
  <c r="D28" i="22"/>
  <c r="D27" i="22"/>
  <c r="D26" i="22"/>
  <c r="F25" i="22"/>
  <c r="F24" i="22"/>
  <c r="S23" i="22"/>
  <c r="R23" i="22"/>
  <c r="Q23" i="22"/>
  <c r="P23" i="22"/>
  <c r="F23" i="22"/>
  <c r="F22" i="22"/>
  <c r="F21" i="22"/>
  <c r="F20" i="22"/>
  <c r="F19" i="22"/>
  <c r="D18" i="22"/>
  <c r="F18" i="22" s="1"/>
  <c r="D17" i="22"/>
  <c r="F17" i="22" s="1"/>
  <c r="D16" i="22"/>
  <c r="F16" i="22" s="1"/>
  <c r="D15" i="22"/>
  <c r="F15" i="22" s="1"/>
  <c r="D14" i="22"/>
  <c r="F14" i="22" s="1"/>
  <c r="S13" i="22"/>
  <c r="R13" i="22"/>
  <c r="Q13" i="22"/>
  <c r="P13" i="22"/>
  <c r="D13" i="22"/>
  <c r="D29" i="22" s="1"/>
  <c r="F29" i="22" s="1"/>
  <c r="S12" i="22"/>
  <c r="R12" i="22"/>
  <c r="Q12" i="22"/>
  <c r="P12" i="22"/>
  <c r="F12" i="22"/>
  <c r="F13" i="22" l="1"/>
  <c r="F32" i="21"/>
  <c r="C32" i="21"/>
  <c r="S31" i="21"/>
  <c r="R31" i="21"/>
  <c r="Q31" i="21"/>
  <c r="P31" i="21"/>
  <c r="D31" i="21"/>
  <c r="D32" i="21" s="1"/>
  <c r="S30" i="21"/>
  <c r="R30" i="21"/>
  <c r="Q30" i="21"/>
  <c r="P30" i="21"/>
  <c r="S29" i="21"/>
  <c r="R29" i="21"/>
  <c r="Q29" i="21"/>
  <c r="P29" i="21"/>
  <c r="S28" i="21"/>
  <c r="R28" i="21"/>
  <c r="Q28" i="21"/>
  <c r="P28" i="21"/>
  <c r="S27" i="21"/>
  <c r="R27" i="21"/>
  <c r="Q27" i="21"/>
  <c r="P27" i="21"/>
  <c r="S26" i="21"/>
  <c r="R26" i="21"/>
  <c r="Q26" i="21"/>
  <c r="P26" i="21"/>
  <c r="S25" i="21"/>
  <c r="R25" i="21"/>
  <c r="Q25" i="21"/>
  <c r="P25" i="21"/>
  <c r="S24" i="21"/>
  <c r="R24" i="21"/>
  <c r="Q24" i="21"/>
  <c r="P24" i="21"/>
  <c r="S23" i="21"/>
  <c r="R23" i="21"/>
  <c r="Q23" i="21"/>
  <c r="P23" i="21"/>
  <c r="S22" i="21"/>
  <c r="R22" i="21"/>
  <c r="Q22" i="21"/>
  <c r="P22" i="21"/>
  <c r="S21" i="21"/>
  <c r="R21" i="21"/>
  <c r="Q21" i="21"/>
  <c r="P21" i="21"/>
  <c r="S20" i="21"/>
  <c r="R20" i="21"/>
  <c r="Q20" i="21"/>
  <c r="P20" i="21"/>
  <c r="S19" i="21"/>
  <c r="R19" i="21"/>
  <c r="Q19" i="21"/>
  <c r="P19" i="21"/>
  <c r="S18" i="21"/>
  <c r="R18" i="21"/>
  <c r="Q18" i="21"/>
  <c r="P18" i="21"/>
  <c r="S17" i="21"/>
  <c r="R17" i="21"/>
  <c r="Q17" i="21"/>
  <c r="P17" i="21"/>
  <c r="S16" i="21"/>
  <c r="R16" i="21"/>
  <c r="Q16" i="21"/>
  <c r="P16" i="21"/>
  <c r="S15" i="21"/>
  <c r="R15" i="21"/>
  <c r="Q15" i="21"/>
  <c r="P15" i="21"/>
  <c r="S14" i="21"/>
  <c r="R14" i="21"/>
  <c r="Q14" i="21"/>
  <c r="P14" i="21"/>
  <c r="S13" i="21"/>
  <c r="R13" i="21"/>
  <c r="Q13" i="21"/>
  <c r="P13" i="21"/>
  <c r="S12" i="21"/>
  <c r="R12" i="21"/>
  <c r="Q12" i="21"/>
  <c r="P12" i="21"/>
  <c r="F32" i="20" l="1"/>
  <c r="C32" i="20"/>
  <c r="S31" i="20"/>
  <c r="R31" i="20"/>
  <c r="Q31" i="20"/>
  <c r="P31" i="20"/>
  <c r="D31" i="20"/>
  <c r="S30" i="20"/>
  <c r="R30" i="20"/>
  <c r="Q30" i="20"/>
  <c r="P30" i="20"/>
  <c r="D30" i="20"/>
  <c r="S29" i="20"/>
  <c r="R29" i="20"/>
  <c r="Q29" i="20"/>
  <c r="P29" i="20"/>
  <c r="D29" i="20"/>
  <c r="S28" i="20"/>
  <c r="R28" i="20"/>
  <c r="Q28" i="20"/>
  <c r="P28" i="20"/>
  <c r="D28" i="20"/>
  <c r="D32" i="20" s="1"/>
  <c r="S27" i="20"/>
  <c r="R27" i="20"/>
  <c r="Q27" i="20"/>
  <c r="P27" i="20"/>
  <c r="S26" i="20"/>
  <c r="R26" i="20"/>
  <c r="Q26" i="20"/>
  <c r="P26" i="20"/>
  <c r="S25" i="20"/>
  <c r="R25" i="20"/>
  <c r="Q25" i="20"/>
  <c r="P25" i="20"/>
  <c r="S24" i="20"/>
  <c r="R24" i="20"/>
  <c r="Q24" i="20"/>
  <c r="P24" i="20"/>
  <c r="S23" i="20"/>
  <c r="R23" i="20"/>
  <c r="Q23" i="20"/>
  <c r="P23" i="20"/>
  <c r="S22" i="20"/>
  <c r="R22" i="20"/>
  <c r="Q22" i="20"/>
  <c r="P22" i="20"/>
  <c r="S21" i="20"/>
  <c r="R21" i="20"/>
  <c r="Q21" i="20"/>
  <c r="P21" i="20"/>
  <c r="S20" i="20"/>
  <c r="R20" i="20"/>
  <c r="Q20" i="20"/>
  <c r="P20" i="20"/>
  <c r="S19" i="20"/>
  <c r="R19" i="20"/>
  <c r="Q19" i="20"/>
  <c r="P19" i="20"/>
  <c r="S18" i="20"/>
  <c r="R18" i="20"/>
  <c r="Q18" i="20"/>
  <c r="P18" i="20"/>
  <c r="S17" i="20"/>
  <c r="R17" i="20"/>
  <c r="Q17" i="20"/>
  <c r="P17" i="20"/>
  <c r="S16" i="20"/>
  <c r="R16" i="20"/>
  <c r="Q16" i="20"/>
  <c r="P16" i="20"/>
  <c r="S15" i="20"/>
  <c r="R15" i="20"/>
  <c r="Q15" i="20"/>
  <c r="P15" i="20"/>
  <c r="S14" i="20"/>
  <c r="R14" i="20"/>
  <c r="Q14" i="20"/>
  <c r="P14" i="20"/>
  <c r="S12" i="20"/>
  <c r="R12" i="20"/>
  <c r="Q12" i="20"/>
  <c r="P12" i="20"/>
  <c r="F32" i="19" l="1"/>
  <c r="E32" i="19"/>
  <c r="C32" i="19"/>
  <c r="S31" i="19"/>
  <c r="R31" i="19"/>
  <c r="Q31" i="19"/>
  <c r="P31" i="19"/>
  <c r="D31" i="19"/>
  <c r="S30" i="19"/>
  <c r="R30" i="19"/>
  <c r="Q30" i="19"/>
  <c r="P30" i="19"/>
  <c r="D30" i="19"/>
  <c r="S29" i="19"/>
  <c r="R29" i="19"/>
  <c r="Q29" i="19"/>
  <c r="P29" i="19"/>
  <c r="D29" i="19"/>
  <c r="S28" i="19"/>
  <c r="R28" i="19"/>
  <c r="Q28" i="19"/>
  <c r="P28" i="19"/>
  <c r="D28" i="19"/>
  <c r="S27" i="19"/>
  <c r="R27" i="19"/>
  <c r="Q27" i="19"/>
  <c r="P27" i="19"/>
  <c r="D27" i="19"/>
  <c r="S26" i="19"/>
  <c r="R26" i="19"/>
  <c r="Q26" i="19"/>
  <c r="P26" i="19"/>
  <c r="D26" i="19"/>
  <c r="S25" i="19"/>
  <c r="R25" i="19"/>
  <c r="Q25" i="19"/>
  <c r="P25" i="19"/>
  <c r="D25" i="19"/>
  <c r="S24" i="19"/>
  <c r="R24" i="19"/>
  <c r="Q24" i="19"/>
  <c r="P24" i="19"/>
  <c r="D24" i="19"/>
  <c r="S23" i="19"/>
  <c r="R23" i="19"/>
  <c r="Q23" i="19"/>
  <c r="P23" i="19"/>
  <c r="D23" i="19"/>
  <c r="S22" i="19"/>
  <c r="R22" i="19"/>
  <c r="Q22" i="19"/>
  <c r="P22" i="19"/>
  <c r="D22" i="19"/>
  <c r="S21" i="19"/>
  <c r="R21" i="19"/>
  <c r="Q21" i="19"/>
  <c r="P21" i="19"/>
  <c r="S20" i="19"/>
  <c r="R20" i="19"/>
  <c r="Q20" i="19"/>
  <c r="P20" i="19"/>
  <c r="D20" i="19"/>
  <c r="S19" i="19"/>
  <c r="R19" i="19"/>
  <c r="Q19" i="19"/>
  <c r="P19" i="19"/>
  <c r="D19" i="19"/>
  <c r="S18" i="19"/>
  <c r="R18" i="19"/>
  <c r="Q18" i="19"/>
  <c r="P18" i="19"/>
  <c r="D18" i="19"/>
  <c r="S17" i="19"/>
  <c r="R17" i="19"/>
  <c r="Q17" i="19"/>
  <c r="P17" i="19"/>
  <c r="S16" i="19"/>
  <c r="R16" i="19"/>
  <c r="Q16" i="19"/>
  <c r="P16" i="19"/>
  <c r="D16" i="19"/>
  <c r="S15" i="19"/>
  <c r="R15" i="19"/>
  <c r="Q15" i="19"/>
  <c r="P15" i="19"/>
  <c r="D15" i="19"/>
  <c r="S14" i="19"/>
  <c r="R14" i="19"/>
  <c r="Q14" i="19"/>
  <c r="P14" i="19"/>
  <c r="S13" i="19"/>
  <c r="R13" i="19"/>
  <c r="Q13" i="19"/>
  <c r="P13" i="19"/>
  <c r="S12" i="19"/>
  <c r="R12" i="19"/>
  <c r="Q12" i="19"/>
  <c r="P12" i="19"/>
  <c r="D32" i="19" l="1"/>
  <c r="F32" i="18"/>
  <c r="C32" i="18"/>
  <c r="S31" i="18"/>
  <c r="R31" i="18"/>
  <c r="Q31" i="18"/>
  <c r="P31" i="18"/>
  <c r="D31" i="18"/>
  <c r="S30" i="18"/>
  <c r="R30" i="18"/>
  <c r="Q30" i="18"/>
  <c r="P30" i="18"/>
  <c r="D30" i="18"/>
  <c r="S29" i="18"/>
  <c r="R29" i="18"/>
  <c r="Q29" i="18"/>
  <c r="P29" i="18"/>
  <c r="D29" i="18"/>
  <c r="S28" i="18"/>
  <c r="R28" i="18"/>
  <c r="Q28" i="18"/>
  <c r="P28" i="18"/>
  <c r="D28" i="18"/>
  <c r="S27" i="18"/>
  <c r="R27" i="18"/>
  <c r="Q27" i="18"/>
  <c r="P27" i="18"/>
  <c r="D27" i="18"/>
  <c r="S26" i="18"/>
  <c r="R26" i="18"/>
  <c r="Q26" i="18"/>
  <c r="P26" i="18"/>
  <c r="D26" i="18"/>
  <c r="S25" i="18"/>
  <c r="R25" i="18"/>
  <c r="Q25" i="18"/>
  <c r="P25" i="18"/>
  <c r="D25" i="18"/>
  <c r="S24" i="18"/>
  <c r="R24" i="18"/>
  <c r="Q24" i="18"/>
  <c r="P24" i="18"/>
  <c r="D24" i="18"/>
  <c r="S23" i="18"/>
  <c r="R23" i="18"/>
  <c r="Q23" i="18"/>
  <c r="P23" i="18"/>
  <c r="D23" i="18"/>
  <c r="S22" i="18"/>
  <c r="R22" i="18"/>
  <c r="Q22" i="18"/>
  <c r="P22" i="18"/>
  <c r="D22" i="18"/>
  <c r="S21" i="18"/>
  <c r="R21" i="18"/>
  <c r="Q21" i="18"/>
  <c r="P21" i="18"/>
  <c r="D21" i="18"/>
  <c r="S20" i="18"/>
  <c r="R20" i="18"/>
  <c r="Q20" i="18"/>
  <c r="P20" i="18"/>
  <c r="D20" i="18"/>
  <c r="S19" i="18"/>
  <c r="R19" i="18"/>
  <c r="Q19" i="18"/>
  <c r="P19" i="18"/>
  <c r="D19" i="18"/>
  <c r="S18" i="18"/>
  <c r="R18" i="18"/>
  <c r="Q18" i="18"/>
  <c r="P18" i="18"/>
  <c r="D18" i="18"/>
  <c r="S17" i="18"/>
  <c r="R17" i="18"/>
  <c r="Q17" i="18"/>
  <c r="P17" i="18"/>
  <c r="D17" i="18"/>
  <c r="S16" i="18"/>
  <c r="R16" i="18"/>
  <c r="Q16" i="18"/>
  <c r="P16" i="18"/>
  <c r="D16" i="18"/>
  <c r="S15" i="18"/>
  <c r="R15" i="18"/>
  <c r="Q15" i="18"/>
  <c r="P15" i="18"/>
  <c r="D15" i="18"/>
  <c r="S14" i="18"/>
  <c r="R14" i="18"/>
  <c r="Q14" i="18"/>
  <c r="P14" i="18"/>
  <c r="S13" i="18"/>
  <c r="R13" i="18"/>
  <c r="Q13" i="18"/>
  <c r="P13" i="18"/>
  <c r="S12" i="18"/>
  <c r="R12" i="18"/>
  <c r="Q12" i="18"/>
  <c r="P12" i="18"/>
  <c r="D32" i="18" l="1"/>
  <c r="D28" i="17"/>
  <c r="C28" i="17"/>
  <c r="F27" i="17"/>
  <c r="F26" i="17"/>
  <c r="F25" i="17"/>
  <c r="F24" i="17"/>
  <c r="F23" i="17"/>
  <c r="F22" i="17"/>
  <c r="F20" i="17"/>
  <c r="F18" i="17"/>
  <c r="F17" i="17"/>
  <c r="F15" i="17"/>
  <c r="S14" i="17"/>
  <c r="R14" i="17"/>
  <c r="Q14" i="17"/>
  <c r="P14" i="17"/>
  <c r="F14" i="17"/>
  <c r="S13" i="17"/>
  <c r="R13" i="17"/>
  <c r="Q13" i="17"/>
  <c r="P13" i="17"/>
  <c r="F13" i="17"/>
  <c r="F28" i="17" s="1"/>
  <c r="F12" i="17"/>
</calcChain>
</file>

<file path=xl/sharedStrings.xml><?xml version="1.0" encoding="utf-8"?>
<sst xmlns="http://schemas.openxmlformats.org/spreadsheetml/2006/main" count="1518" uniqueCount="188">
  <si>
    <t>Zero Rated</t>
  </si>
  <si>
    <t>Z</t>
  </si>
  <si>
    <t>Standard Rated</t>
  </si>
  <si>
    <t>S</t>
  </si>
  <si>
    <t>Outside Scope</t>
  </si>
  <si>
    <t>O</t>
  </si>
  <si>
    <t>Exempt</t>
  </si>
  <si>
    <t>E</t>
  </si>
  <si>
    <t>VAT indicators</t>
  </si>
  <si>
    <t>Totals</t>
  </si>
  <si>
    <t>electrical</t>
  </si>
  <si>
    <t>TLC</t>
  </si>
  <si>
    <t>Blanking plates</t>
  </si>
  <si>
    <t>Theatre</t>
  </si>
  <si>
    <t>LED Lamps</t>
  </si>
  <si>
    <t>CPC</t>
  </si>
  <si>
    <t>LED Lamps and Tumble dryer venting kit</t>
  </si>
  <si>
    <t>electrical direct</t>
  </si>
  <si>
    <t>downlights</t>
  </si>
  <si>
    <t>Lindy.co.uk</t>
  </si>
  <si>
    <t>VGA Faceplate</t>
  </si>
  <si>
    <t>tools</t>
  </si>
  <si>
    <t>amazon</t>
  </si>
  <si>
    <t>hacksaw</t>
  </si>
  <si>
    <t>consumable</t>
  </si>
  <si>
    <t>conduit, boxes and sockets</t>
  </si>
  <si>
    <t>screwfix</t>
  </si>
  <si>
    <t>wall plugs and screws</t>
  </si>
  <si>
    <t>conduit and accsesories</t>
  </si>
  <si>
    <t>PASS</t>
  </si>
  <si>
    <t>PAT TESTER - payment 2</t>
  </si>
  <si>
    <t>PAT TESTER - payment 1</t>
  </si>
  <si>
    <t>Led lights, air spray, junction boxes,conduit adapters, pat test lables</t>
  </si>
  <si>
    <t xml:space="preserve">Window film </t>
  </si>
  <si>
    <t>toolstation</t>
  </si>
  <si>
    <t>conduit boxes</t>
  </si>
  <si>
    <t>Screws and conduit box lids</t>
  </si>
  <si>
    <t>robert dyas</t>
  </si>
  <si>
    <t>Screws &amp; extention lead</t>
  </si>
  <si>
    <t>expenditure</t>
  </si>
  <si>
    <t>Classification</t>
  </si>
  <si>
    <t>ACode</t>
  </si>
  <si>
    <t>CCentre</t>
  </si>
  <si>
    <t>£</t>
  </si>
  <si>
    <t>S, E, Z, O</t>
  </si>
  <si>
    <t>Transaction</t>
  </si>
  <si>
    <t>e.g. computers, software etc</t>
  </si>
  <si>
    <t>Summary of the purpose of the expenditure</t>
  </si>
  <si>
    <t xml:space="preserve">incurring the </t>
  </si>
  <si>
    <t>Amount</t>
  </si>
  <si>
    <t>Override</t>
  </si>
  <si>
    <t>Code</t>
  </si>
  <si>
    <t xml:space="preserve">of </t>
  </si>
  <si>
    <t>Merchant Category</t>
  </si>
  <si>
    <t>Supplier</t>
  </si>
  <si>
    <t>Description</t>
  </si>
  <si>
    <t xml:space="preserve">Department </t>
  </si>
  <si>
    <t>Account Code</t>
  </si>
  <si>
    <t>Net</t>
  </si>
  <si>
    <t>Manual VAT</t>
  </si>
  <si>
    <t>VAT</t>
  </si>
  <si>
    <t>Gross</t>
  </si>
  <si>
    <t xml:space="preserve">Date </t>
  </si>
  <si>
    <t>to:</t>
  </si>
  <si>
    <t>from:</t>
  </si>
  <si>
    <t xml:space="preserve">Dates Covered </t>
  </si>
  <si>
    <t>USER:</t>
  </si>
  <si>
    <t>CORPORATE CARD</t>
  </si>
  <si>
    <t>CARD:</t>
  </si>
  <si>
    <t>BARCLAYCARD</t>
  </si>
  <si>
    <t>Community Services</t>
  </si>
  <si>
    <t>sandwich wedges for tea packs</t>
  </si>
  <si>
    <t>Thompson Cooper Ltd</t>
  </si>
  <si>
    <t>Equipment</t>
  </si>
  <si>
    <t xml:space="preserve"> </t>
  </si>
  <si>
    <t>Food items for tea packs</t>
  </si>
  <si>
    <t>Morrisons</t>
  </si>
  <si>
    <t>Food</t>
  </si>
  <si>
    <t>Halfords</t>
  </si>
  <si>
    <t>C05</t>
  </si>
  <si>
    <t>Housing</t>
  </si>
  <si>
    <t>Payment to Surrey CC for Vehicle Crossover Works</t>
  </si>
  <si>
    <t>Surrey CC</t>
  </si>
  <si>
    <t>Statutory Bodies</t>
  </si>
  <si>
    <t>Drainage</t>
  </si>
  <si>
    <t>Fencing Supplies</t>
  </si>
  <si>
    <t>The Timber Group</t>
  </si>
  <si>
    <t>Ballast</t>
  </si>
  <si>
    <t>Selco</t>
  </si>
  <si>
    <t>16.03.20</t>
  </si>
  <si>
    <t>s</t>
  </si>
  <si>
    <t>Car Parking</t>
  </si>
  <si>
    <t>Road Tax for Car Parking Vehicle 6 months and transaction fee</t>
  </si>
  <si>
    <t>DVLA</t>
  </si>
  <si>
    <t>Car Maintenance</t>
  </si>
  <si>
    <t>12.03.2020</t>
  </si>
  <si>
    <t>o</t>
  </si>
  <si>
    <t>Museum</t>
  </si>
  <si>
    <t>Craft supplies for Easter and other workshops</t>
  </si>
  <si>
    <t>Amazon</t>
  </si>
  <si>
    <t>01.04.2020</t>
  </si>
  <si>
    <t>Woking BC</t>
  </si>
  <si>
    <t>Misc.</t>
  </si>
  <si>
    <t>enviromental</t>
  </si>
  <si>
    <t>PPE bee suit</t>
  </si>
  <si>
    <t>BBWear</t>
  </si>
  <si>
    <t>PPE</t>
  </si>
  <si>
    <t>greenspace</t>
  </si>
  <si>
    <t>DD Hire Services</t>
  </si>
  <si>
    <t>equipment</t>
  </si>
  <si>
    <t>corporate</t>
  </si>
  <si>
    <t>PPE and cleaning materials covid 19</t>
  </si>
  <si>
    <t>Seldram Supplies</t>
  </si>
  <si>
    <t>cleaning supplies</t>
  </si>
  <si>
    <t>FRONT</t>
  </si>
  <si>
    <t xml:space="preserve">Monthly Spotify payment </t>
  </si>
  <si>
    <t>Spotify</t>
  </si>
  <si>
    <t xml:space="preserve">Music </t>
  </si>
  <si>
    <t xml:space="preserve">Community transport </t>
  </si>
  <si>
    <t>Alzhiemers show (training)</t>
  </si>
  <si>
    <t xml:space="preserve">Showdata </t>
  </si>
  <si>
    <t>Community Alarm</t>
  </si>
  <si>
    <t xml:space="preserve">Extension leads for installing community alarm </t>
  </si>
  <si>
    <t>Robert Dyas</t>
  </si>
  <si>
    <t>Communications and Engagement</t>
  </si>
  <si>
    <t>Google ads - SEP garden waste ads</t>
  </si>
  <si>
    <t xml:space="preserve">Google </t>
  </si>
  <si>
    <t>SEP Campaigns</t>
  </si>
  <si>
    <t>iStock subscription</t>
  </si>
  <si>
    <t>iStock</t>
  </si>
  <si>
    <t>Web and digital channels</t>
  </si>
  <si>
    <t>Google ads - JWS garden waste boost</t>
  </si>
  <si>
    <t>JWS Garden</t>
  </si>
  <si>
    <t>Facebook - JWS garden waste boost</t>
  </si>
  <si>
    <t>Facebook</t>
  </si>
  <si>
    <t>Hootsuite annual subscription</t>
  </si>
  <si>
    <t>Hootsuite</t>
  </si>
  <si>
    <t>SEP service guides</t>
  </si>
  <si>
    <t>JWS Coronavirus ads Facebook</t>
  </si>
  <si>
    <t>JWS Stickers, signage</t>
  </si>
  <si>
    <t>Facebook - Coronavirus ads (SEP)</t>
  </si>
  <si>
    <t>Facebook - Garden waste campaign</t>
  </si>
  <si>
    <t>SEP Coronavirus ads Facebook</t>
  </si>
  <si>
    <t>JWS Composting campaign Google ads</t>
  </si>
  <si>
    <t>JWS Campaigns</t>
  </si>
  <si>
    <t>JWS Contamination campaign spotify ads</t>
  </si>
  <si>
    <t>JWS Contamination</t>
  </si>
  <si>
    <t>SEP Garden waste campaign Facebook</t>
  </si>
  <si>
    <t>SEP Composting campaign Google ads</t>
  </si>
  <si>
    <t>Coronavirus Twitter ads</t>
  </si>
  <si>
    <t>Twitter</t>
  </si>
  <si>
    <t>SEP Coronavirus campaign Google ads</t>
  </si>
  <si>
    <t>11.03.20</t>
  </si>
  <si>
    <t>Environmental</t>
  </si>
  <si>
    <t>Steel toe-cap boots</t>
  </si>
  <si>
    <t>HM Supplies</t>
  </si>
  <si>
    <t>P.P.E.</t>
  </si>
  <si>
    <t>25.03.20</t>
  </si>
  <si>
    <t>Coroporate</t>
  </si>
  <si>
    <t>Cable ties for covid-19 notices</t>
  </si>
  <si>
    <t>ScrewFix Direct</t>
  </si>
  <si>
    <t>Hardware</t>
  </si>
  <si>
    <t>Marketing and Communications</t>
  </si>
  <si>
    <t>Lunch for judging session of SHBC Business Awards</t>
  </si>
  <si>
    <t>High Cross Church</t>
  </si>
  <si>
    <t>Subsistence</t>
  </si>
  <si>
    <t>Incentive to complete resident survey relating to Xmas Tree Recycling Scheme</t>
  </si>
  <si>
    <t>The Square</t>
  </si>
  <si>
    <t>Prize</t>
  </si>
  <si>
    <t>Laptop charging repair in preparation for lockdown</t>
  </si>
  <si>
    <t>Ibrokemygadget</t>
  </si>
  <si>
    <t>Theatre Marketing</t>
  </si>
  <si>
    <t>Event Promotion</t>
  </si>
  <si>
    <t>Advertising</t>
  </si>
  <si>
    <t>Democratic Services</t>
  </si>
  <si>
    <t xml:space="preserve">Plastic wallet for Election sundries </t>
  </si>
  <si>
    <t>Regulatory</t>
  </si>
  <si>
    <t>Business</t>
  </si>
  <si>
    <t>Parking fine</t>
  </si>
  <si>
    <t>JWS</t>
  </si>
  <si>
    <t>Windle Valley</t>
  </si>
  <si>
    <t>Business Greenspace</t>
  </si>
  <si>
    <t>Theatre (2)</t>
  </si>
  <si>
    <t>Business Greenspace (2)</t>
  </si>
  <si>
    <t>Community Services (2)</t>
  </si>
  <si>
    <t>Marketing</t>
  </si>
  <si>
    <t>Corporate</t>
  </si>
  <si>
    <t>Campaign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</si>
</sst>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0"/>
    <numFmt numFmtId="165" formatCode="[$-409]d\-mmm\-yy;@"/>
    <numFmt numFmtId="166" formatCode="d&quot;-&quot;mmm&quot;-&quot;yy"/>
    <numFmt numFmtId="167" formatCode="d\ mmmm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2"/>
      <color indexed="8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rgb="FF92D05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8" fillId="0" borderId="0"/>
    <xf numFmtId="0" fontId="10" fillId="0" borderId="0"/>
    <xf numFmtId="0" fontId="11" fillId="0" borderId="0" applyNumberFormat="0" applyFill="0" applyBorder="0" applyProtection="0"/>
  </cellStyleXfs>
  <cellXfs count="282">
    <xf numFmtId="0" fontId="0" fillId="0" borderId="0" xfId="0"/>
    <xf numFmtId="0" fontId="1" fillId="0" borderId="0" xfId="1" applyFill="1" applyProtection="1"/>
    <xf numFmtId="1" fontId="2" fillId="0" borderId="1" xfId="1" applyNumberFormat="1" applyFont="1" applyFill="1" applyBorder="1" applyProtection="1"/>
    <xf numFmtId="0" fontId="1" fillId="0" borderId="2" xfId="1" applyFill="1" applyBorder="1" applyProtection="1"/>
    <xf numFmtId="0" fontId="1" fillId="0" borderId="3" xfId="1" applyFill="1" applyBorder="1" applyProtection="1"/>
    <xf numFmtId="0" fontId="1" fillId="0" borderId="4" xfId="1" applyFill="1" applyBorder="1" applyProtection="1"/>
    <xf numFmtId="0" fontId="1" fillId="0" borderId="5" xfId="1" applyFill="1" applyBorder="1" applyProtection="1"/>
    <xf numFmtId="0" fontId="1" fillId="0" borderId="8" xfId="1" applyFill="1" applyBorder="1" applyAlignment="1" applyProtection="1">
      <alignment horizontal="left"/>
    </xf>
    <xf numFmtId="0" fontId="1" fillId="0" borderId="9" xfId="1" applyFill="1" applyBorder="1" applyAlignment="1" applyProtection="1">
      <alignment horizontal="left"/>
    </xf>
    <xf numFmtId="0" fontId="1" fillId="0" borderId="10" xfId="1" applyFill="1" applyBorder="1" applyAlignment="1" applyProtection="1">
      <alignment horizontal="left"/>
    </xf>
    <xf numFmtId="0" fontId="1" fillId="0" borderId="10" xfId="1" applyFill="1" applyBorder="1" applyProtection="1"/>
    <xf numFmtId="1" fontId="3" fillId="0" borderId="11" xfId="1" applyNumberFormat="1" applyFont="1" applyFill="1" applyBorder="1" applyProtection="1"/>
    <xf numFmtId="4" fontId="3" fillId="0" borderId="11" xfId="1" applyNumberFormat="1" applyFont="1" applyFill="1" applyBorder="1" applyProtection="1"/>
    <xf numFmtId="164" fontId="5" fillId="0" borderId="1" xfId="2" applyNumberFormat="1" applyFont="1" applyFill="1" applyBorder="1" applyAlignment="1" applyProtection="1">
      <alignment horizontal="left"/>
      <protection locked="0"/>
    </xf>
    <xf numFmtId="164" fontId="5" fillId="0" borderId="1" xfId="2" applyNumberFormat="1" applyFont="1" applyFill="1" applyBorder="1" applyAlignment="1" applyProtection="1">
      <alignment horizontal="center"/>
    </xf>
    <xf numFmtId="4" fontId="2" fillId="0" borderId="1" xfId="1" applyNumberFormat="1" applyFont="1" applyFill="1" applyBorder="1" applyProtection="1"/>
    <xf numFmtId="4" fontId="1" fillId="0" borderId="1" xfId="1" applyNumberFormat="1" applyFill="1" applyBorder="1" applyProtection="1">
      <protection locked="0"/>
    </xf>
    <xf numFmtId="4" fontId="1" fillId="0" borderId="1" xfId="1" applyNumberFormat="1" applyFill="1" applyBorder="1" applyProtection="1"/>
    <xf numFmtId="0" fontId="1" fillId="0" borderId="1" xfId="1" applyFill="1" applyBorder="1" applyAlignment="1" applyProtection="1">
      <alignment horizontal="center"/>
      <protection locked="0"/>
    </xf>
    <xf numFmtId="14" fontId="1" fillId="0" borderId="14" xfId="1" applyNumberFormat="1" applyFill="1" applyBorder="1" applyProtection="1">
      <protection locked="0"/>
    </xf>
    <xf numFmtId="164" fontId="5" fillId="0" borderId="1" xfId="2" applyNumberFormat="1" applyFont="1" applyFill="1" applyBorder="1" applyAlignment="1" applyProtection="1">
      <alignment horizontal="left" wrapText="1"/>
      <protection locked="0"/>
    </xf>
    <xf numFmtId="0" fontId="5" fillId="0" borderId="0" xfId="1" applyFont="1" applyFill="1" applyProtection="1"/>
    <xf numFmtId="1" fontId="2" fillId="0" borderId="1" xfId="1" quotePrefix="1" applyNumberFormat="1" applyFont="1" applyFill="1" applyBorder="1" applyProtection="1"/>
    <xf numFmtId="0" fontId="2" fillId="0" borderId="1" xfId="1" applyFont="1" applyFill="1" applyBorder="1" applyAlignment="1" applyProtection="1">
      <alignment horizontal="center"/>
      <protection locked="0"/>
    </xf>
    <xf numFmtId="0" fontId="1" fillId="0" borderId="15" xfId="1" applyFill="1" applyBorder="1" applyProtection="1"/>
    <xf numFmtId="0" fontId="6" fillId="0" borderId="15" xfId="1" applyFont="1" applyFill="1" applyBorder="1" applyAlignment="1" applyProtection="1">
      <alignment horizontal="center"/>
    </xf>
    <xf numFmtId="0" fontId="1" fillId="0" borderId="15" xfId="1" applyFill="1" applyBorder="1" applyAlignment="1" applyProtection="1">
      <alignment horizontal="center"/>
    </xf>
    <xf numFmtId="0" fontId="1" fillId="0" borderId="16" xfId="1" applyFill="1" applyBorder="1" applyProtection="1"/>
    <xf numFmtId="0" fontId="1" fillId="0" borderId="17" xfId="1" applyFill="1" applyBorder="1" applyProtection="1"/>
    <xf numFmtId="0" fontId="3" fillId="0" borderId="15" xfId="1" applyFont="1" applyFill="1" applyBorder="1" applyAlignment="1" applyProtection="1">
      <alignment horizontal="center"/>
    </xf>
    <xf numFmtId="0" fontId="3" fillId="0" borderId="2" xfId="1" applyFont="1" applyFill="1" applyBorder="1" applyProtection="1"/>
    <xf numFmtId="0" fontId="1" fillId="0" borderId="0" xfId="1" applyFill="1" applyAlignment="1" applyProtection="1">
      <alignment horizontal="center"/>
    </xf>
    <xf numFmtId="0" fontId="2" fillId="0" borderId="18" xfId="1" applyFont="1" applyFill="1" applyBorder="1" applyAlignment="1" applyProtection="1">
      <alignment horizontal="center"/>
    </xf>
    <xf numFmtId="0" fontId="3" fillId="0" borderId="5" xfId="1" applyFont="1" applyFill="1" applyBorder="1" applyAlignment="1" applyProtection="1">
      <alignment horizontal="center"/>
    </xf>
    <xf numFmtId="0" fontId="3" fillId="0" borderId="19" xfId="1" applyFont="1" applyFill="1" applyBorder="1" applyAlignment="1" applyProtection="1">
      <alignment horizontal="center"/>
    </xf>
    <xf numFmtId="0" fontId="3" fillId="0" borderId="4" xfId="1" applyFont="1" applyFill="1" applyBorder="1" applyAlignment="1" applyProtection="1">
      <alignment horizontal="center"/>
    </xf>
    <xf numFmtId="0" fontId="3" fillId="0" borderId="21" xfId="1" applyFont="1" applyFill="1" applyBorder="1" applyAlignment="1" applyProtection="1">
      <alignment horizontal="center"/>
    </xf>
    <xf numFmtId="0" fontId="3" fillId="0" borderId="22" xfId="1" applyFont="1" applyFill="1" applyBorder="1" applyAlignment="1" applyProtection="1">
      <alignment horizontal="center"/>
    </xf>
    <xf numFmtId="0" fontId="3" fillId="0" borderId="6" xfId="1" applyFont="1" applyFill="1" applyBorder="1" applyAlignment="1" applyProtection="1">
      <alignment horizontal="center"/>
    </xf>
    <xf numFmtId="0" fontId="1" fillId="0" borderId="24" xfId="1" applyFill="1" applyBorder="1" applyProtection="1"/>
    <xf numFmtId="0" fontId="1" fillId="0" borderId="0" xfId="1" applyFill="1" applyBorder="1" applyProtection="1"/>
    <xf numFmtId="0" fontId="1" fillId="0" borderId="25" xfId="1" applyFill="1" applyBorder="1" applyProtection="1"/>
    <xf numFmtId="0" fontId="2" fillId="0" borderId="0" xfId="1" applyFont="1" applyFill="1" applyBorder="1" applyAlignment="1" applyProtection="1"/>
    <xf numFmtId="15" fontId="2" fillId="0" borderId="0" xfId="1" applyNumberFormat="1" applyFont="1" applyFill="1" applyBorder="1" applyAlignment="1" applyProtection="1"/>
    <xf numFmtId="0" fontId="3" fillId="0" borderId="0" xfId="1" applyFont="1" applyFill="1" applyBorder="1" applyProtection="1"/>
    <xf numFmtId="165" fontId="3" fillId="0" borderId="1" xfId="1" applyNumberFormat="1" applyFont="1" applyFill="1" applyBorder="1" applyAlignment="1" applyProtection="1">
      <alignment horizontal="center"/>
      <protection locked="0"/>
    </xf>
    <xf numFmtId="0" fontId="3" fillId="0" borderId="26" xfId="1" applyFont="1" applyFill="1" applyBorder="1" applyAlignment="1" applyProtection="1">
      <alignment horizontal="right"/>
    </xf>
    <xf numFmtId="0" fontId="3" fillId="0" borderId="1" xfId="1" applyFont="1" applyFill="1" applyBorder="1" applyAlignment="1" applyProtection="1">
      <alignment horizontal="center" wrapText="1"/>
    </xf>
    <xf numFmtId="0" fontId="3" fillId="0" borderId="0" xfId="1" applyFont="1" applyFill="1" applyBorder="1" applyAlignment="1" applyProtection="1"/>
    <xf numFmtId="0" fontId="3" fillId="0" borderId="29" xfId="1" applyFont="1" applyFill="1" applyBorder="1" applyProtection="1"/>
    <xf numFmtId="0" fontId="3" fillId="0" borderId="30" xfId="1" applyFont="1" applyFill="1" applyBorder="1" applyAlignment="1" applyProtection="1"/>
    <xf numFmtId="0" fontId="3" fillId="0" borderId="31" xfId="1" applyFont="1" applyFill="1" applyBorder="1" applyAlignment="1" applyProtection="1"/>
    <xf numFmtId="0" fontId="1" fillId="0" borderId="31" xfId="1" applyFill="1" applyBorder="1" applyAlignment="1"/>
    <xf numFmtId="0" fontId="3" fillId="0" borderId="1" xfId="1" applyFont="1" applyFill="1" applyBorder="1" applyAlignment="1" applyProtection="1"/>
    <xf numFmtId="0" fontId="3" fillId="0" borderId="1" xfId="3" applyFont="1" applyFill="1" applyBorder="1" applyAlignment="1" applyProtection="1"/>
    <xf numFmtId="0" fontId="8" fillId="0" borderId="31" xfId="3" applyFill="1" applyBorder="1" applyAlignment="1"/>
    <xf numFmtId="0" fontId="3" fillId="0" borderId="31" xfId="3" applyFont="1" applyFill="1" applyBorder="1" applyAlignment="1" applyProtection="1"/>
    <xf numFmtId="0" fontId="3" fillId="0" borderId="30" xfId="3" applyFont="1" applyFill="1" applyBorder="1" applyAlignment="1" applyProtection="1"/>
    <xf numFmtId="0" fontId="8" fillId="0" borderId="0" xfId="3" applyFill="1" applyProtection="1"/>
    <xf numFmtId="0" fontId="8" fillId="0" borderId="25" xfId="3" applyFill="1" applyBorder="1" applyProtection="1"/>
    <xf numFmtId="0" fontId="8" fillId="0" borderId="0" xfId="3" applyFill="1" applyBorder="1" applyProtection="1"/>
    <xf numFmtId="0" fontId="8" fillId="0" borderId="24" xfId="3" applyFill="1" applyBorder="1" applyProtection="1"/>
    <xf numFmtId="0" fontId="3" fillId="0" borderId="29" xfId="3" applyFont="1" applyFill="1" applyBorder="1" applyProtection="1"/>
    <xf numFmtId="0" fontId="3" fillId="0" borderId="0" xfId="3" applyFont="1" applyFill="1" applyBorder="1" applyAlignment="1" applyProtection="1"/>
    <xf numFmtId="0" fontId="3" fillId="0" borderId="1" xfId="3" applyFont="1" applyFill="1" applyBorder="1" applyAlignment="1" applyProtection="1">
      <alignment horizontal="center" wrapText="1"/>
    </xf>
    <xf numFmtId="0" fontId="3" fillId="0" borderId="26" xfId="3" applyFont="1" applyFill="1" applyBorder="1" applyAlignment="1" applyProtection="1">
      <alignment horizontal="right"/>
    </xf>
    <xf numFmtId="165" fontId="3" fillId="0" borderId="1" xfId="3" applyNumberFormat="1" applyFont="1" applyFill="1" applyBorder="1" applyAlignment="1" applyProtection="1">
      <alignment horizontal="center"/>
      <protection locked="0"/>
    </xf>
    <xf numFmtId="0" fontId="3" fillId="0" borderId="0" xfId="3" applyFont="1" applyFill="1" applyBorder="1" applyProtection="1"/>
    <xf numFmtId="15" fontId="1" fillId="0" borderId="0" xfId="3" applyNumberFormat="1" applyFont="1" applyFill="1" applyBorder="1" applyAlignment="1" applyProtection="1"/>
    <xf numFmtId="0" fontId="1" fillId="0" borderId="0" xfId="3" applyFont="1" applyFill="1" applyBorder="1" applyAlignment="1" applyProtection="1"/>
    <xf numFmtId="0" fontId="3" fillId="0" borderId="6" xfId="3" applyFont="1" applyFill="1" applyBorder="1" applyAlignment="1" applyProtection="1">
      <alignment horizontal="center"/>
    </xf>
    <xf numFmtId="0" fontId="3" fillId="0" borderId="22" xfId="3" applyFont="1" applyFill="1" applyBorder="1" applyAlignment="1" applyProtection="1">
      <alignment horizontal="center"/>
    </xf>
    <xf numFmtId="0" fontId="3" fillId="0" borderId="6" xfId="3" applyFont="1" applyFill="1" applyBorder="1" applyAlignment="1" applyProtection="1">
      <alignment horizontal="center"/>
    </xf>
    <xf numFmtId="0" fontId="3" fillId="0" borderId="21" xfId="3" applyFont="1" applyFill="1" applyBorder="1" applyAlignment="1" applyProtection="1">
      <alignment horizontal="center"/>
    </xf>
    <xf numFmtId="0" fontId="8" fillId="0" borderId="0" xfId="3" applyFill="1" applyAlignment="1" applyProtection="1">
      <alignment horizontal="center"/>
    </xf>
    <xf numFmtId="0" fontId="3" fillId="0" borderId="4" xfId="3" applyFont="1" applyFill="1" applyBorder="1" applyAlignment="1" applyProtection="1">
      <alignment horizontal="center"/>
    </xf>
    <xf numFmtId="0" fontId="3" fillId="0" borderId="19" xfId="3" applyFont="1" applyFill="1" applyBorder="1" applyAlignment="1" applyProtection="1">
      <alignment horizontal="center"/>
    </xf>
    <xf numFmtId="0" fontId="3" fillId="0" borderId="5" xfId="3" applyFont="1" applyFill="1" applyBorder="1" applyAlignment="1" applyProtection="1">
      <alignment horizontal="center"/>
    </xf>
    <xf numFmtId="0" fontId="1" fillId="0" borderId="18" xfId="3" applyFont="1" applyFill="1" applyBorder="1" applyAlignment="1" applyProtection="1">
      <alignment horizontal="center"/>
    </xf>
    <xf numFmtId="0" fontId="3" fillId="0" borderId="2" xfId="3" applyFont="1" applyFill="1" applyBorder="1" applyProtection="1"/>
    <xf numFmtId="0" fontId="8" fillId="0" borderId="15" xfId="3" applyFill="1" applyBorder="1" applyAlignment="1" applyProtection="1">
      <alignment horizontal="center"/>
    </xf>
    <xf numFmtId="0" fontId="9" fillId="0" borderId="15" xfId="3" applyFont="1" applyFill="1" applyBorder="1" applyAlignment="1" applyProtection="1">
      <alignment horizontal="center"/>
    </xf>
    <xf numFmtId="0" fontId="3" fillId="0" borderId="15" xfId="3" applyFont="1" applyFill="1" applyBorder="1" applyAlignment="1" applyProtection="1">
      <alignment horizontal="center"/>
    </xf>
    <xf numFmtId="0" fontId="8" fillId="0" borderId="15" xfId="3" applyFill="1" applyBorder="1" applyProtection="1"/>
    <xf numFmtId="0" fontId="8" fillId="0" borderId="3" xfId="3" applyFill="1" applyBorder="1" applyProtection="1"/>
    <xf numFmtId="0" fontId="8" fillId="0" borderId="17" xfId="3" applyFill="1" applyBorder="1" applyProtection="1"/>
    <xf numFmtId="0" fontId="8" fillId="0" borderId="16" xfId="3" applyFill="1" applyBorder="1" applyProtection="1"/>
    <xf numFmtId="14" fontId="1" fillId="0" borderId="14" xfId="3" applyNumberFormat="1" applyFont="1" applyFill="1" applyBorder="1" applyProtection="1">
      <protection locked="0"/>
    </xf>
    <xf numFmtId="0" fontId="8" fillId="0" borderId="1" xfId="3" applyFill="1" applyBorder="1" applyAlignment="1" applyProtection="1">
      <alignment horizontal="center"/>
      <protection locked="0"/>
    </xf>
    <xf numFmtId="4" fontId="8" fillId="0" borderId="1" xfId="3" applyNumberFormat="1" applyFill="1" applyBorder="1" applyProtection="1">
      <protection locked="0"/>
    </xf>
    <xf numFmtId="4" fontId="8" fillId="0" borderId="1" xfId="3" applyNumberFormat="1" applyFill="1" applyBorder="1" applyProtection="1"/>
    <xf numFmtId="4" fontId="1" fillId="0" borderId="1" xfId="3" applyNumberFormat="1" applyFont="1" applyFill="1" applyBorder="1" applyProtection="1"/>
    <xf numFmtId="1" fontId="1" fillId="0" borderId="1" xfId="3" applyNumberFormat="1" applyFont="1" applyFill="1" applyBorder="1" applyProtection="1"/>
    <xf numFmtId="164" fontId="5" fillId="0" borderId="1" xfId="4" applyNumberFormat="1" applyFont="1" applyFill="1" applyBorder="1" applyAlignment="1" applyProtection="1">
      <alignment horizontal="center"/>
    </xf>
    <xf numFmtId="164" fontId="5" fillId="0" borderId="1" xfId="4" applyNumberFormat="1" applyFont="1" applyFill="1" applyBorder="1" applyAlignment="1" applyProtection="1">
      <alignment horizontal="left"/>
      <protection locked="0"/>
    </xf>
    <xf numFmtId="0" fontId="1" fillId="0" borderId="1" xfId="3" applyFont="1" applyFill="1" applyBorder="1" applyAlignment="1" applyProtection="1">
      <alignment horizontal="center"/>
      <protection locked="0"/>
    </xf>
    <xf numFmtId="164" fontId="5" fillId="0" borderId="1" xfId="4" applyNumberFormat="1" applyFont="1" applyFill="1" applyBorder="1" applyAlignment="1" applyProtection="1">
      <alignment horizontal="center"/>
      <protection locked="0"/>
    </xf>
    <xf numFmtId="0" fontId="1" fillId="0" borderId="14" xfId="3" applyFont="1" applyFill="1" applyBorder="1" applyProtection="1">
      <protection locked="0"/>
    </xf>
    <xf numFmtId="0" fontId="8" fillId="0" borderId="14" xfId="3" applyFill="1" applyBorder="1" applyProtection="1">
      <protection locked="0"/>
    </xf>
    <xf numFmtId="164" fontId="5" fillId="0" borderId="0" xfId="4" applyNumberFormat="1" applyFont="1" applyFill="1" applyBorder="1" applyAlignment="1" applyProtection="1">
      <alignment horizontal="center"/>
    </xf>
    <xf numFmtId="0" fontId="8" fillId="0" borderId="0" xfId="3" applyFill="1" applyProtection="1">
      <protection locked="0"/>
    </xf>
    <xf numFmtId="4" fontId="8" fillId="0" borderId="10" xfId="3" applyNumberFormat="1" applyFill="1" applyBorder="1" applyProtection="1"/>
    <xf numFmtId="4" fontId="3" fillId="0" borderId="11" xfId="3" applyNumberFormat="1" applyFont="1" applyFill="1" applyBorder="1" applyProtection="1"/>
    <xf numFmtId="1" fontId="3" fillId="0" borderId="11" xfId="3" applyNumberFormat="1" applyFont="1" applyFill="1" applyBorder="1" applyProtection="1"/>
    <xf numFmtId="0" fontId="8" fillId="0" borderId="10" xfId="3" applyFill="1" applyBorder="1" applyProtection="1"/>
    <xf numFmtId="0" fontId="8" fillId="0" borderId="10" xfId="3" applyFill="1" applyBorder="1" applyAlignment="1" applyProtection="1">
      <alignment horizontal="left"/>
    </xf>
    <xf numFmtId="0" fontId="8" fillId="0" borderId="9" xfId="3" applyFill="1" applyBorder="1" applyAlignment="1" applyProtection="1">
      <alignment horizontal="left"/>
    </xf>
    <xf numFmtId="0" fontId="8" fillId="0" borderId="8" xfId="3" applyFill="1" applyBorder="1" applyAlignment="1" applyProtection="1">
      <alignment horizontal="left"/>
    </xf>
    <xf numFmtId="0" fontId="8" fillId="0" borderId="5" xfId="3" applyFill="1" applyBorder="1" applyProtection="1"/>
    <xf numFmtId="0" fontId="8" fillId="0" borderId="4" xfId="3" applyFill="1" applyBorder="1" applyProtection="1"/>
    <xf numFmtId="0" fontId="8" fillId="0" borderId="2" xfId="3" applyFill="1" applyBorder="1" applyProtection="1"/>
    <xf numFmtId="164" fontId="5" fillId="0" borderId="1" xfId="4" applyNumberFormat="1" applyFont="1" applyFill="1" applyBorder="1" applyAlignment="1" applyProtection="1"/>
    <xf numFmtId="164" fontId="5" fillId="0" borderId="1" xfId="4" applyNumberFormat="1" applyFont="1" applyFill="1" applyBorder="1" applyAlignment="1" applyProtection="1">
      <protection locked="0"/>
    </xf>
    <xf numFmtId="14" fontId="8" fillId="0" borderId="14" xfId="3" applyNumberFormat="1" applyFill="1" applyBorder="1" applyProtection="1">
      <protection locked="0"/>
    </xf>
    <xf numFmtId="1" fontId="1" fillId="0" borderId="1" xfId="3" quotePrefix="1" applyNumberFormat="1" applyFont="1" applyFill="1" applyBorder="1" applyProtection="1"/>
    <xf numFmtId="0" fontId="3" fillId="0" borderId="6" xfId="1" applyFont="1" applyFill="1" applyBorder="1" applyAlignment="1" applyProtection="1">
      <alignment horizontal="center"/>
    </xf>
    <xf numFmtId="0" fontId="5" fillId="0" borderId="0" xfId="3" applyFont="1" applyFill="1" applyProtection="1">
      <protection locked="0"/>
    </xf>
    <xf numFmtId="4" fontId="8" fillId="0" borderId="1" xfId="3" applyNumberFormat="1" applyFill="1" applyBorder="1" applyAlignment="1" applyProtection="1">
      <protection locked="0"/>
    </xf>
    <xf numFmtId="0" fontId="8" fillId="0" borderId="15" xfId="3" applyBorder="1" applyAlignment="1"/>
    <xf numFmtId="0" fontId="3" fillId="0" borderId="6" xfId="3" applyFont="1" applyFill="1" applyBorder="1" applyAlignment="1" applyProtection="1">
      <alignment horizontal="center"/>
    </xf>
    <xf numFmtId="15" fontId="3" fillId="0" borderId="1" xfId="1" applyNumberFormat="1" applyFont="1" applyFill="1" applyBorder="1" applyProtection="1"/>
    <xf numFmtId="15" fontId="3" fillId="0" borderId="0" xfId="1" applyNumberFormat="1" applyFont="1" applyFill="1" applyBorder="1" applyProtection="1"/>
    <xf numFmtId="15" fontId="1" fillId="0" borderId="0" xfId="1" applyNumberFormat="1" applyFont="1" applyFill="1" applyBorder="1" applyAlignment="1" applyProtection="1"/>
    <xf numFmtId="0" fontId="1" fillId="0" borderId="0" xfId="1" applyFont="1" applyFill="1" applyBorder="1" applyAlignment="1" applyProtection="1"/>
    <xf numFmtId="0" fontId="1" fillId="0" borderId="18" xfId="1" applyFont="1" applyFill="1" applyBorder="1" applyAlignment="1" applyProtection="1">
      <alignment horizontal="center"/>
    </xf>
    <xf numFmtId="4" fontId="1" fillId="0" borderId="1" xfId="1" applyNumberFormat="1" applyFont="1" applyFill="1" applyBorder="1" applyProtection="1"/>
    <xf numFmtId="1" fontId="1" fillId="0" borderId="1" xfId="1" applyNumberFormat="1" applyFont="1" applyFill="1" applyBorder="1" applyProtection="1"/>
    <xf numFmtId="1" fontId="1" fillId="0" borderId="1" xfId="1" quotePrefix="1" applyNumberFormat="1" applyFont="1" applyFill="1" applyBorder="1" applyProtection="1"/>
    <xf numFmtId="0" fontId="1" fillId="0" borderId="1" xfId="1" applyFont="1" applyFill="1" applyBorder="1" applyAlignment="1" applyProtection="1">
      <alignment horizontal="center"/>
      <protection locked="0"/>
    </xf>
    <xf numFmtId="0" fontId="1" fillId="0" borderId="14" xfId="1" applyFill="1" applyBorder="1" applyProtection="1">
      <protection locked="0"/>
    </xf>
    <xf numFmtId="4" fontId="3" fillId="0" borderId="1" xfId="1" applyNumberFormat="1" applyFont="1" applyFill="1" applyBorder="1" applyProtection="1"/>
    <xf numFmtId="0" fontId="1" fillId="0" borderId="0" xfId="1" quotePrefix="1" applyFill="1" applyProtection="1"/>
    <xf numFmtId="4" fontId="1" fillId="0" borderId="0" xfId="1" applyNumberFormat="1" applyFill="1" applyProtection="1"/>
    <xf numFmtId="14" fontId="1" fillId="0" borderId="14" xfId="1" applyNumberFormat="1" applyFont="1" applyFill="1" applyBorder="1" applyProtection="1">
      <protection locked="0"/>
    </xf>
    <xf numFmtId="4" fontId="1" fillId="2" borderId="1" xfId="1" applyNumberFormat="1" applyFill="1" applyBorder="1" applyProtection="1">
      <protection locked="0"/>
    </xf>
    <xf numFmtId="0" fontId="3" fillId="0" borderId="6" xfId="3" applyFont="1" applyFill="1" applyBorder="1" applyAlignment="1" applyProtection="1">
      <alignment horizontal="center"/>
    </xf>
    <xf numFmtId="15" fontId="3" fillId="0" borderId="1" xfId="3" applyNumberFormat="1" applyFont="1" applyFill="1" applyBorder="1" applyProtection="1"/>
    <xf numFmtId="15" fontId="3" fillId="0" borderId="0" xfId="3" applyNumberFormat="1" applyFont="1" applyFill="1" applyBorder="1" applyProtection="1"/>
    <xf numFmtId="0" fontId="6" fillId="0" borderId="15" xfId="3" applyFont="1" applyFill="1" applyBorder="1" applyAlignment="1" applyProtection="1">
      <alignment horizontal="center"/>
    </xf>
    <xf numFmtId="4" fontId="3" fillId="0" borderId="1" xfId="3" applyNumberFormat="1" applyFont="1" applyFill="1" applyBorder="1" applyProtection="1"/>
    <xf numFmtId="0" fontId="8" fillId="0" borderId="0" xfId="3" quotePrefix="1" applyFill="1" applyProtection="1"/>
    <xf numFmtId="4" fontId="8" fillId="0" borderId="0" xfId="3" applyNumberFormat="1" applyFill="1" applyProtection="1"/>
    <xf numFmtId="49" fontId="12" fillId="3" borderId="32" xfId="5" applyNumberFormat="1" applyFont="1" applyFill="1" applyBorder="1" applyAlignment="1"/>
    <xf numFmtId="0" fontId="11" fillId="3" borderId="36" xfId="5" applyNumberFormat="1" applyFont="1" applyFill="1" applyBorder="1" applyAlignment="1"/>
    <xf numFmtId="0" fontId="11" fillId="3" borderId="37" xfId="5" applyNumberFormat="1" applyFont="1" applyFill="1" applyBorder="1" applyAlignment="1"/>
    <xf numFmtId="0" fontId="12" fillId="3" borderId="37" xfId="5" applyNumberFormat="1" applyFont="1" applyFill="1" applyBorder="1" applyAlignment="1"/>
    <xf numFmtId="0" fontId="12" fillId="3" borderId="38" xfId="5" applyNumberFormat="1" applyFont="1" applyFill="1" applyBorder="1" applyAlignment="1"/>
    <xf numFmtId="0" fontId="11" fillId="3" borderId="39" xfId="5" applyFont="1" applyFill="1" applyBorder="1" applyAlignment="1"/>
    <xf numFmtId="0" fontId="11" fillId="3" borderId="40" xfId="5" applyFont="1" applyFill="1" applyBorder="1" applyAlignment="1"/>
    <xf numFmtId="0" fontId="11" fillId="0" borderId="0" xfId="5" applyNumberFormat="1" applyFont="1" applyAlignment="1"/>
    <xf numFmtId="0" fontId="11" fillId="3" borderId="41" xfId="5" applyNumberFormat="1" applyFont="1" applyFill="1" applyBorder="1" applyAlignment="1"/>
    <xf numFmtId="0" fontId="11" fillId="3" borderId="34" xfId="5" applyNumberFormat="1" applyFont="1" applyFill="1" applyBorder="1" applyAlignment="1"/>
    <xf numFmtId="0" fontId="11" fillId="3" borderId="40" xfId="5" applyNumberFormat="1" applyFont="1" applyFill="1" applyBorder="1" applyAlignment="1"/>
    <xf numFmtId="0" fontId="11" fillId="3" borderId="42" xfId="5" applyNumberFormat="1" applyFont="1" applyFill="1" applyBorder="1" applyAlignment="1"/>
    <xf numFmtId="49" fontId="12" fillId="3" borderId="43" xfId="5" applyNumberFormat="1" applyFont="1" applyFill="1" applyBorder="1" applyAlignment="1"/>
    <xf numFmtId="0" fontId="12" fillId="3" borderId="44" xfId="5" applyNumberFormat="1" applyFont="1" applyFill="1" applyBorder="1" applyAlignment="1"/>
    <xf numFmtId="0" fontId="12" fillId="3" borderId="40" xfId="5" applyNumberFormat="1" applyFont="1" applyFill="1" applyBorder="1" applyAlignment="1"/>
    <xf numFmtId="49" fontId="12" fillId="3" borderId="32" xfId="5" applyNumberFormat="1" applyFont="1" applyFill="1" applyBorder="1" applyAlignment="1">
      <alignment horizontal="center" wrapText="1"/>
    </xf>
    <xf numFmtId="49" fontId="12" fillId="3" borderId="32" xfId="5" applyNumberFormat="1" applyFont="1" applyFill="1" applyBorder="1" applyAlignment="1">
      <alignment horizontal="right"/>
    </xf>
    <xf numFmtId="166" fontId="12" fillId="3" borderId="32" xfId="5" applyNumberFormat="1" applyFont="1" applyFill="1" applyBorder="1" applyAlignment="1">
      <alignment horizontal="center"/>
    </xf>
    <xf numFmtId="15" fontId="11" fillId="3" borderId="40" xfId="5" applyNumberFormat="1" applyFont="1" applyFill="1" applyBorder="1" applyAlignment="1"/>
    <xf numFmtId="0" fontId="11" fillId="3" borderId="45" xfId="5" applyNumberFormat="1" applyFont="1" applyFill="1" applyBorder="1" applyAlignment="1"/>
    <xf numFmtId="0" fontId="11" fillId="3" borderId="46" xfId="5" applyNumberFormat="1" applyFont="1" applyFill="1" applyBorder="1" applyAlignment="1"/>
    <xf numFmtId="0" fontId="11" fillId="3" borderId="47" xfId="5" applyNumberFormat="1" applyFont="1" applyFill="1" applyBorder="1" applyAlignment="1"/>
    <xf numFmtId="0" fontId="11" fillId="3" borderId="48" xfId="5" applyNumberFormat="1" applyFont="1" applyFill="1" applyBorder="1" applyAlignment="1"/>
    <xf numFmtId="0" fontId="11" fillId="3" borderId="49" xfId="5" applyNumberFormat="1" applyFont="1" applyFill="1" applyBorder="1" applyAlignment="1"/>
    <xf numFmtId="49" fontId="12" fillId="3" borderId="50" xfId="5" applyNumberFormat="1" applyFont="1" applyFill="1" applyBorder="1" applyAlignment="1">
      <alignment horizontal="center"/>
    </xf>
    <xf numFmtId="49" fontId="12" fillId="3" borderId="51" xfId="5" applyNumberFormat="1" applyFont="1" applyFill="1" applyBorder="1" applyAlignment="1">
      <alignment horizontal="center"/>
    </xf>
    <xf numFmtId="49" fontId="12" fillId="3" borderId="53" xfId="5" applyNumberFormat="1" applyFont="1" applyFill="1" applyBorder="1" applyAlignment="1">
      <alignment horizontal="center"/>
    </xf>
    <xf numFmtId="49" fontId="12" fillId="3" borderId="54" xfId="5" applyNumberFormat="1" applyFont="1" applyFill="1" applyBorder="1" applyAlignment="1">
      <alignment horizontal="center"/>
    </xf>
    <xf numFmtId="0" fontId="11" fillId="3" borderId="39" xfId="5" applyNumberFormat="1" applyFont="1" applyFill="1" applyBorder="1" applyAlignment="1">
      <alignment horizontal="center"/>
    </xf>
    <xf numFmtId="0" fontId="11" fillId="3" borderId="40" xfId="5" applyNumberFormat="1" applyFont="1" applyFill="1" applyBorder="1" applyAlignment="1">
      <alignment horizontal="center"/>
    </xf>
    <xf numFmtId="49" fontId="12" fillId="3" borderId="55" xfId="5" applyNumberFormat="1" applyFont="1" applyFill="1" applyBorder="1" applyAlignment="1">
      <alignment horizontal="center"/>
    </xf>
    <xf numFmtId="49" fontId="12" fillId="3" borderId="56" xfId="5" applyNumberFormat="1" applyFont="1" applyFill="1" applyBorder="1" applyAlignment="1">
      <alignment horizontal="center"/>
    </xf>
    <xf numFmtId="0" fontId="12" fillId="3" borderId="56" xfId="5" applyNumberFormat="1" applyFont="1" applyFill="1" applyBorder="1" applyAlignment="1">
      <alignment horizontal="center"/>
    </xf>
    <xf numFmtId="49" fontId="11" fillId="3" borderId="59" xfId="5" applyNumberFormat="1" applyFont="1" applyFill="1" applyBorder="1" applyAlignment="1">
      <alignment horizontal="center"/>
    </xf>
    <xf numFmtId="49" fontId="12" fillId="3" borderId="58" xfId="5" applyNumberFormat="1" applyFont="1" applyFill="1" applyBorder="1" applyAlignment="1"/>
    <xf numFmtId="49" fontId="11" fillId="3" borderId="60" xfId="5" applyNumberFormat="1" applyFont="1" applyFill="1" applyBorder="1" applyAlignment="1">
      <alignment horizontal="center"/>
    </xf>
    <xf numFmtId="49" fontId="14" fillId="3" borderId="32" xfId="5" applyNumberFormat="1" applyFont="1" applyFill="1" applyBorder="1" applyAlignment="1">
      <alignment horizontal="center"/>
    </xf>
    <xf numFmtId="0" fontId="14" fillId="3" borderId="32" xfId="5" applyNumberFormat="1" applyFont="1" applyFill="1" applyBorder="1" applyAlignment="1">
      <alignment horizontal="center"/>
    </xf>
    <xf numFmtId="49" fontId="12" fillId="3" borderId="60" xfId="5" applyNumberFormat="1" applyFont="1" applyFill="1" applyBorder="1" applyAlignment="1">
      <alignment horizontal="center"/>
    </xf>
    <xf numFmtId="0" fontId="11" fillId="3" borderId="60" xfId="5" applyNumberFormat="1" applyFont="1" applyFill="1" applyBorder="1" applyAlignment="1"/>
    <xf numFmtId="0" fontId="11" fillId="3" borderId="61" xfId="5" applyNumberFormat="1" applyFont="1" applyFill="1" applyBorder="1" applyAlignment="1"/>
    <xf numFmtId="0" fontId="11" fillId="3" borderId="43" xfId="5" applyNumberFormat="1" applyFont="1" applyFill="1" applyBorder="1" applyAlignment="1"/>
    <xf numFmtId="0" fontId="11" fillId="3" borderId="32" xfId="5" applyNumberFormat="1" applyFont="1" applyFill="1" applyBorder="1" applyAlignment="1">
      <alignment horizontal="center"/>
    </xf>
    <xf numFmtId="0" fontId="11" fillId="3" borderId="32" xfId="5" applyNumberFormat="1" applyFont="1" applyFill="1" applyBorder="1" applyAlignment="1"/>
    <xf numFmtId="0" fontId="11" fillId="3" borderId="33" xfId="5" applyNumberFormat="1" applyFont="1" applyFill="1" applyBorder="1" applyAlignment="1"/>
    <xf numFmtId="167" fontId="11" fillId="3" borderId="43" xfId="5" applyNumberFormat="1" applyFont="1" applyFill="1" applyBorder="1" applyAlignment="1"/>
    <xf numFmtId="49" fontId="11" fillId="3" borderId="32" xfId="5" applyNumberFormat="1" applyFont="1" applyFill="1" applyBorder="1" applyAlignment="1">
      <alignment horizontal="center"/>
    </xf>
    <xf numFmtId="4" fontId="11" fillId="3" borderId="32" xfId="5" applyNumberFormat="1" applyFont="1" applyFill="1" applyBorder="1" applyAlignment="1"/>
    <xf numFmtId="1" fontId="11" fillId="3" borderId="32" xfId="5" applyNumberFormat="1" applyFont="1" applyFill="1" applyBorder="1" applyAlignment="1"/>
    <xf numFmtId="49" fontId="15" fillId="3" borderId="32" xfId="5" applyNumberFormat="1" applyFont="1" applyFill="1" applyBorder="1" applyAlignment="1">
      <alignment horizontal="center"/>
    </xf>
    <xf numFmtId="164" fontId="15" fillId="3" borderId="32" xfId="5" applyNumberFormat="1" applyFont="1" applyFill="1" applyBorder="1" applyAlignment="1">
      <alignment horizontal="center"/>
    </xf>
    <xf numFmtId="164" fontId="15" fillId="3" borderId="32" xfId="5" applyNumberFormat="1" applyFont="1" applyFill="1" applyBorder="1" applyAlignment="1">
      <alignment horizontal="left"/>
    </xf>
    <xf numFmtId="49" fontId="15" fillId="3" borderId="32" xfId="5" applyNumberFormat="1" applyFont="1" applyFill="1" applyBorder="1" applyAlignment="1">
      <alignment horizontal="left"/>
    </xf>
    <xf numFmtId="0" fontId="11" fillId="3" borderId="44" xfId="5" applyFont="1" applyFill="1" applyBorder="1" applyAlignment="1"/>
    <xf numFmtId="1" fontId="11" fillId="3" borderId="40" xfId="5" applyNumberFormat="1" applyFont="1" applyFill="1" applyBorder="1" applyAlignment="1"/>
    <xf numFmtId="49" fontId="11" fillId="3" borderId="32" xfId="5" applyNumberFormat="1" applyFont="1" applyFill="1" applyBorder="1" applyAlignment="1"/>
    <xf numFmtId="49" fontId="11" fillId="3" borderId="62" xfId="5" applyNumberFormat="1" applyFont="1" applyFill="1" applyBorder="1" applyAlignment="1"/>
    <xf numFmtId="4" fontId="12" fillId="3" borderId="62" xfId="5" applyNumberFormat="1" applyFont="1" applyFill="1" applyBorder="1" applyAlignment="1"/>
    <xf numFmtId="4" fontId="12" fillId="3" borderId="65" xfId="5" applyNumberFormat="1" applyFont="1" applyFill="1" applyBorder="1" applyAlignment="1"/>
    <xf numFmtId="1" fontId="12" fillId="3" borderId="62" xfId="5" applyNumberFormat="1" applyFont="1" applyFill="1" applyBorder="1" applyAlignment="1"/>
    <xf numFmtId="0" fontId="11" fillId="3" borderId="62" xfId="5" applyNumberFormat="1" applyFont="1" applyFill="1" applyBorder="1" applyAlignment="1"/>
    <xf numFmtId="0" fontId="11" fillId="3" borderId="62" xfId="5" applyNumberFormat="1" applyFont="1" applyFill="1" applyBorder="1" applyAlignment="1">
      <alignment horizontal="left"/>
    </xf>
    <xf numFmtId="0" fontId="11" fillId="3" borderId="66" xfId="5" applyNumberFormat="1" applyFont="1" applyFill="1" applyBorder="1" applyAlignment="1">
      <alignment horizontal="left"/>
    </xf>
    <xf numFmtId="0" fontId="11" fillId="3" borderId="37" xfId="5" applyFont="1" applyFill="1" applyBorder="1" applyAlignment="1"/>
    <xf numFmtId="0" fontId="11" fillId="3" borderId="67" xfId="5" applyFont="1" applyFill="1" applyBorder="1" applyAlignment="1"/>
    <xf numFmtId="0" fontId="11" fillId="3" borderId="55" xfId="5" applyFont="1" applyFill="1" applyBorder="1" applyAlignment="1"/>
    <xf numFmtId="49" fontId="11" fillId="3" borderId="44" xfId="5" applyNumberFormat="1" applyFont="1" applyFill="1" applyBorder="1" applyAlignment="1"/>
    <xf numFmtId="49" fontId="11" fillId="3" borderId="55" xfId="5" applyNumberFormat="1" applyFont="1" applyFill="1" applyBorder="1" applyAlignment="1"/>
    <xf numFmtId="49" fontId="11" fillId="3" borderId="57" xfId="5" applyNumberFormat="1" applyFont="1" applyFill="1" applyBorder="1" applyAlignment="1"/>
    <xf numFmtId="49" fontId="11" fillId="3" borderId="58" xfId="5" applyNumberFormat="1" applyFont="1" applyFill="1" applyBorder="1" applyAlignment="1"/>
    <xf numFmtId="0" fontId="11" fillId="0" borderId="0" xfId="5" applyFont="1" applyAlignment="1"/>
    <xf numFmtId="0" fontId="6" fillId="0" borderId="3" xfId="3" applyFont="1" applyFill="1" applyBorder="1" applyAlignment="1" applyProtection="1">
      <alignment horizontal="center"/>
    </xf>
    <xf numFmtId="0" fontId="6" fillId="0" borderId="19" xfId="3" applyFont="1" applyFill="1" applyBorder="1" applyAlignment="1" applyProtection="1">
      <alignment horizontal="center"/>
    </xf>
    <xf numFmtId="4" fontId="1" fillId="0" borderId="28" xfId="3" applyNumberFormat="1" applyFont="1" applyFill="1" applyBorder="1" applyProtection="1"/>
    <xf numFmtId="1" fontId="1" fillId="0" borderId="14" xfId="3" applyNumberFormat="1" applyFont="1" applyFill="1" applyBorder="1" applyProtection="1"/>
    <xf numFmtId="1" fontId="1" fillId="0" borderId="68" xfId="3" applyNumberFormat="1" applyFont="1" applyFill="1" applyBorder="1" applyProtection="1"/>
    <xf numFmtId="164" fontId="5" fillId="0" borderId="27" xfId="2" applyNumberFormat="1" applyFont="1" applyFill="1" applyBorder="1" applyAlignment="1" applyProtection="1">
      <alignment horizontal="center"/>
    </xf>
    <xf numFmtId="4" fontId="8" fillId="0" borderId="22" xfId="3" applyNumberFormat="1" applyFill="1" applyBorder="1" applyProtection="1"/>
    <xf numFmtId="16" fontId="8" fillId="0" borderId="14" xfId="3" applyNumberFormat="1" applyFill="1" applyBorder="1" applyProtection="1">
      <protection locked="0"/>
    </xf>
    <xf numFmtId="4" fontId="3" fillId="0" borderId="69" xfId="3" applyNumberFormat="1" applyFont="1" applyFill="1" applyBorder="1" applyProtection="1"/>
    <xf numFmtId="1" fontId="3" fillId="0" borderId="70" xfId="3" applyNumberFormat="1" applyFont="1" applyFill="1" applyBorder="1" applyProtection="1"/>
    <xf numFmtId="1" fontId="3" fillId="0" borderId="71" xfId="3" applyNumberFormat="1" applyFont="1" applyFill="1" applyBorder="1" applyProtection="1"/>
    <xf numFmtId="0" fontId="8" fillId="0" borderId="12" xfId="3" applyFill="1" applyBorder="1" applyProtection="1"/>
    <xf numFmtId="0" fontId="3" fillId="0" borderId="6" xfId="3" applyFont="1" applyFill="1" applyBorder="1" applyAlignment="1" applyProtection="1">
      <alignment horizontal="center"/>
    </xf>
    <xf numFmtId="165" fontId="3" fillId="0" borderId="1" xfId="3" applyNumberFormat="1" applyFont="1" applyFill="1" applyBorder="1" applyAlignment="1" applyProtection="1">
      <alignment horizontal="right"/>
    </xf>
    <xf numFmtId="14" fontId="8" fillId="4" borderId="14" xfId="3" applyNumberFormat="1" applyFill="1" applyBorder="1" applyProtection="1">
      <protection locked="0"/>
    </xf>
    <xf numFmtId="164" fontId="5" fillId="0" borderId="1" xfId="2" applyNumberFormat="1" applyFont="1" applyFill="1" applyBorder="1" applyAlignment="1" applyProtection="1">
      <alignment horizontal="left"/>
    </xf>
    <xf numFmtId="4" fontId="1" fillId="0" borderId="1" xfId="3" applyNumberFormat="1" applyFont="1" applyFill="1" applyBorder="1" applyProtection="1">
      <protection locked="0"/>
    </xf>
    <xf numFmtId="1" fontId="1" fillId="0" borderId="0" xfId="3" applyNumberFormat="1" applyFont="1" applyFill="1" applyBorder="1" applyProtection="1"/>
    <xf numFmtId="0" fontId="1" fillId="0" borderId="0" xfId="3" applyFont="1" applyFill="1" applyProtection="1"/>
    <xf numFmtId="4" fontId="1" fillId="0" borderId="0" xfId="3" applyNumberFormat="1" applyFont="1" applyFill="1" applyBorder="1" applyProtection="1"/>
    <xf numFmtId="0" fontId="1" fillId="0" borderId="0" xfId="3" applyFont="1" applyFill="1" applyBorder="1" applyProtection="1"/>
    <xf numFmtId="0" fontId="3" fillId="0" borderId="6" xfId="1" applyFont="1" applyFill="1" applyBorder="1" applyAlignment="1" applyProtection="1">
      <alignment horizontal="center"/>
    </xf>
    <xf numFmtId="0" fontId="3" fillId="0" borderId="13" xfId="1" applyFont="1" applyFill="1" applyBorder="1" applyAlignment="1" applyProtection="1">
      <alignment horizontal="center"/>
    </xf>
    <xf numFmtId="0" fontId="3" fillId="0" borderId="12" xfId="1" applyFont="1" applyFill="1" applyBorder="1" applyAlignment="1" applyProtection="1">
      <alignment horizontal="center"/>
    </xf>
    <xf numFmtId="0" fontId="3" fillId="0" borderId="6" xfId="1" applyFont="1" applyFill="1" applyBorder="1" applyAlignment="1" applyProtection="1">
      <alignment horizontal="center"/>
    </xf>
    <xf numFmtId="0" fontId="16" fillId="0" borderId="0" xfId="1" applyFont="1" applyAlignment="1">
      <alignment vertical="center"/>
    </xf>
    <xf numFmtId="16" fontId="1" fillId="0" borderId="1" xfId="1" applyNumberFormat="1" applyFill="1" applyBorder="1" applyProtection="1">
      <protection locked="0"/>
    </xf>
    <xf numFmtId="164" fontId="5" fillId="0" borderId="28" xfId="2" applyNumberFormat="1" applyFont="1" applyFill="1" applyBorder="1" applyAlignment="1" applyProtection="1">
      <alignment horizontal="left"/>
      <protection locked="0"/>
    </xf>
    <xf numFmtId="16" fontId="1" fillId="0" borderId="14" xfId="1" applyNumberFormat="1" applyFill="1" applyBorder="1" applyProtection="1">
      <protection locked="0"/>
    </xf>
    <xf numFmtId="0" fontId="1" fillId="0" borderId="1" xfId="1" applyFill="1" applyBorder="1" applyProtection="1"/>
    <xf numFmtId="1" fontId="1" fillId="0" borderId="5" xfId="1" applyNumberFormat="1" applyFont="1" applyFill="1" applyBorder="1" applyProtection="1"/>
    <xf numFmtId="4" fontId="1" fillId="0" borderId="10" xfId="1" applyNumberFormat="1" applyFill="1" applyBorder="1" applyProtection="1"/>
    <xf numFmtId="0" fontId="3" fillId="0" borderId="7" xfId="3" applyFont="1" applyFill="1" applyBorder="1" applyAlignment="1" applyProtection="1">
      <alignment horizontal="center"/>
    </xf>
    <xf numFmtId="0" fontId="3" fillId="0" borderId="6" xfId="3" applyFont="1" applyFill="1" applyBorder="1" applyAlignment="1" applyProtection="1">
      <alignment horizontal="center"/>
    </xf>
    <xf numFmtId="0" fontId="7" fillId="0" borderId="28" xfId="3" applyFont="1" applyFill="1" applyBorder="1" applyAlignment="1" applyProtection="1">
      <alignment horizontal="center"/>
      <protection locked="0"/>
    </xf>
    <xf numFmtId="0" fontId="7" fillId="0" borderId="26" xfId="3" applyFont="1" applyFill="1" applyBorder="1" applyAlignment="1" applyProtection="1">
      <alignment horizontal="center"/>
      <protection locked="0"/>
    </xf>
    <xf numFmtId="0" fontId="7" fillId="0" borderId="27" xfId="3" applyFont="1" applyFill="1" applyBorder="1" applyAlignment="1" applyProtection="1">
      <alignment horizontal="center"/>
      <protection locked="0"/>
    </xf>
    <xf numFmtId="0" fontId="3" fillId="0" borderId="23" xfId="3" applyFont="1" applyFill="1" applyBorder="1" applyAlignment="1" applyProtection="1">
      <alignment horizontal="center"/>
    </xf>
    <xf numFmtId="0" fontId="3" fillId="0" borderId="3" xfId="3" applyFont="1" applyFill="1" applyBorder="1" applyAlignment="1" applyProtection="1">
      <alignment horizontal="center"/>
    </xf>
    <xf numFmtId="0" fontId="3" fillId="0" borderId="20" xfId="3" applyFont="1" applyFill="1" applyBorder="1" applyAlignment="1" applyProtection="1">
      <alignment horizontal="center"/>
    </xf>
    <xf numFmtId="0" fontId="3" fillId="0" borderId="2" xfId="3" applyFont="1" applyFill="1" applyBorder="1" applyAlignment="1" applyProtection="1">
      <alignment horizontal="center"/>
    </xf>
    <xf numFmtId="0" fontId="3" fillId="0" borderId="13" xfId="3" applyFont="1" applyFill="1" applyBorder="1" applyAlignment="1" applyProtection="1">
      <alignment horizontal="center"/>
    </xf>
    <xf numFmtId="0" fontId="3" fillId="0" borderId="12" xfId="3" applyFont="1" applyFill="1" applyBorder="1" applyAlignment="1" applyProtection="1">
      <alignment horizontal="center"/>
    </xf>
    <xf numFmtId="0" fontId="3" fillId="0" borderId="7" xfId="1" applyFont="1" applyFill="1" applyBorder="1" applyAlignment="1" applyProtection="1">
      <alignment horizontal="center"/>
    </xf>
    <xf numFmtId="0" fontId="3" fillId="0" borderId="6" xfId="1" applyFont="1" applyFill="1" applyBorder="1" applyAlignment="1" applyProtection="1">
      <alignment horizontal="center"/>
    </xf>
    <xf numFmtId="0" fontId="7" fillId="0" borderId="28" xfId="1" applyFont="1" applyFill="1" applyBorder="1" applyAlignment="1" applyProtection="1">
      <alignment horizontal="center"/>
      <protection locked="0"/>
    </xf>
    <xf numFmtId="0" fontId="7" fillId="0" borderId="26" xfId="1" applyFont="1" applyFill="1" applyBorder="1" applyAlignment="1" applyProtection="1">
      <alignment horizontal="center"/>
      <protection locked="0"/>
    </xf>
    <xf numFmtId="0" fontId="7" fillId="0" borderId="27" xfId="1" applyFont="1" applyFill="1" applyBorder="1" applyAlignment="1" applyProtection="1">
      <alignment horizontal="center"/>
      <protection locked="0"/>
    </xf>
    <xf numFmtId="0" fontId="3" fillId="0" borderId="23" xfId="1" applyFont="1" applyFill="1" applyBorder="1" applyAlignment="1" applyProtection="1">
      <alignment horizontal="center"/>
    </xf>
    <xf numFmtId="0" fontId="3" fillId="0" borderId="3" xfId="1" applyFont="1" applyFill="1" applyBorder="1" applyAlignment="1" applyProtection="1">
      <alignment horizontal="center"/>
    </xf>
    <xf numFmtId="0" fontId="3" fillId="0" borderId="20" xfId="1" applyFont="1" applyFill="1" applyBorder="1" applyAlignment="1" applyProtection="1">
      <alignment horizontal="center"/>
    </xf>
    <xf numFmtId="0" fontId="3" fillId="0" borderId="2" xfId="1" applyFont="1" applyFill="1" applyBorder="1" applyAlignment="1" applyProtection="1">
      <alignment horizontal="center"/>
    </xf>
    <xf numFmtId="0" fontId="3" fillId="0" borderId="13" xfId="1" applyFont="1" applyFill="1" applyBorder="1" applyAlignment="1" applyProtection="1">
      <alignment horizontal="center"/>
    </xf>
    <xf numFmtId="0" fontId="3" fillId="0" borderId="12" xfId="1" applyFont="1" applyFill="1" applyBorder="1" applyAlignment="1" applyProtection="1">
      <alignment horizontal="center"/>
    </xf>
    <xf numFmtId="49" fontId="12" fillId="3" borderId="52" xfId="5" applyNumberFormat="1" applyFont="1" applyFill="1" applyBorder="1" applyAlignment="1">
      <alignment horizontal="center"/>
    </xf>
    <xf numFmtId="0" fontId="12" fillId="3" borderId="50" xfId="5" applyNumberFormat="1" applyFont="1" applyFill="1" applyBorder="1" applyAlignment="1">
      <alignment horizontal="center"/>
    </xf>
    <xf numFmtId="49" fontId="13" fillId="3" borderId="33" xfId="5" applyNumberFormat="1" applyFont="1" applyFill="1" applyBorder="1" applyAlignment="1">
      <alignment horizontal="center"/>
    </xf>
    <xf numFmtId="0" fontId="13" fillId="3" borderId="34" xfId="5" applyNumberFormat="1" applyFont="1" applyFill="1" applyBorder="1" applyAlignment="1">
      <alignment horizontal="center"/>
    </xf>
    <xf numFmtId="0" fontId="13" fillId="3" borderId="35" xfId="5" applyNumberFormat="1" applyFont="1" applyFill="1" applyBorder="1" applyAlignment="1">
      <alignment horizontal="center"/>
    </xf>
    <xf numFmtId="0" fontId="12" fillId="3" borderId="46" xfId="5" applyNumberFormat="1" applyFont="1" applyFill="1" applyBorder="1" applyAlignment="1">
      <alignment horizontal="center"/>
    </xf>
    <xf numFmtId="0" fontId="12" fillId="3" borderId="57" xfId="5" applyNumberFormat="1" applyFont="1" applyFill="1" applyBorder="1" applyAlignment="1">
      <alignment horizontal="center"/>
    </xf>
    <xf numFmtId="0" fontId="12" fillId="3" borderId="48" xfId="5" applyNumberFormat="1" applyFont="1" applyFill="1" applyBorder="1" applyAlignment="1">
      <alignment horizontal="center"/>
    </xf>
    <xf numFmtId="0" fontId="12" fillId="3" borderId="58" xfId="5" applyNumberFormat="1" applyFont="1" applyFill="1" applyBorder="1" applyAlignment="1">
      <alignment horizontal="center"/>
    </xf>
    <xf numFmtId="49" fontId="12" fillId="3" borderId="63" xfId="5" applyNumberFormat="1" applyFont="1" applyFill="1" applyBorder="1" applyAlignment="1">
      <alignment horizontal="center"/>
    </xf>
    <xf numFmtId="0" fontId="12" fillId="3" borderId="64" xfId="5" applyNumberFormat="1" applyFont="1" applyFill="1" applyBorder="1" applyAlignment="1">
      <alignment horizontal="center"/>
    </xf>
    <xf numFmtId="164" fontId="5" fillId="0" borderId="1" xfId="2" applyNumberFormat="1" applyFont="1" applyFill="1" applyBorder="1" applyAlignment="1" applyProtection="1">
      <alignment horizontal="center"/>
      <protection locked="0"/>
    </xf>
    <xf numFmtId="0" fontId="1" fillId="0" borderId="14" xfId="1" applyFont="1" applyFill="1" applyBorder="1" applyProtection="1">
      <protection locked="0"/>
    </xf>
    <xf numFmtId="164" fontId="5" fillId="0" borderId="0" xfId="2" applyNumberFormat="1" applyFont="1" applyFill="1" applyBorder="1" applyAlignment="1" applyProtection="1">
      <alignment horizontal="center"/>
    </xf>
    <xf numFmtId="0" fontId="1" fillId="0" borderId="0" xfId="1" applyFill="1" applyProtection="1">
      <protection locked="0"/>
    </xf>
  </cellXfs>
  <cellStyles count="6">
    <cellStyle name="Normal" xfId="0" builtinId="0"/>
    <cellStyle name="Normal 2" xfId="1"/>
    <cellStyle name="Normal 3" xfId="3"/>
    <cellStyle name="Normal 4" xfId="5"/>
    <cellStyle name="Normal_Redistribution and journal forms.xls" xfId="4"/>
    <cellStyle name="Normal_Redistribution and journal forms.xls 2" xfId="2"/>
  </cellStyles>
  <dxfs count="499"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tabSelected="1" zoomScale="90" workbookViewId="0">
      <selection activeCell="B4" sqref="B4"/>
    </sheetView>
  </sheetViews>
  <sheetFormatPr defaultColWidth="9.140625" defaultRowHeight="12.75" outlineLevelCol="1" x14ac:dyDescent="0.2"/>
  <cols>
    <col min="1" max="1" width="11.85546875" style="1" bestFit="1" customWidth="1"/>
    <col min="2" max="2" width="10.42578125" style="1" customWidth="1"/>
    <col min="3" max="6" width="15.7109375" style="1" customWidth="1"/>
    <col min="7" max="7" width="8.42578125" style="1" customWidth="1"/>
    <col min="8" max="8" width="9" style="1" customWidth="1"/>
    <col min="9" max="9" width="11.7109375" style="1" bestFit="1" customWidth="1"/>
    <col min="10" max="10" width="3" style="1" customWidth="1"/>
    <col min="11" max="11" width="29.7109375" style="1" customWidth="1"/>
    <col min="12" max="12" width="50.7109375" style="1" customWidth="1"/>
    <col min="13" max="14" width="27.42578125" style="1" customWidth="1"/>
    <col min="15" max="15" width="9.140625" style="1"/>
    <col min="16" max="19" width="0" style="1" hidden="1" customWidth="1" outlineLevel="1"/>
    <col min="20" max="20" width="9.140625" style="1" collapsed="1"/>
    <col min="21" max="16384" width="9.140625" style="1"/>
  </cols>
  <sheetData>
    <row r="1" spans="1:26" ht="36.75" customHeight="1" x14ac:dyDescent="0.2">
      <c r="A1" s="53" t="s">
        <v>68</v>
      </c>
      <c r="B1" s="258" t="s">
        <v>69</v>
      </c>
      <c r="C1" s="259"/>
      <c r="D1" s="259"/>
      <c r="E1" s="260"/>
      <c r="F1" s="52"/>
      <c r="G1" s="52"/>
      <c r="H1" s="52"/>
      <c r="I1" s="52"/>
      <c r="J1" s="52"/>
      <c r="K1" s="52"/>
      <c r="L1" s="51"/>
      <c r="M1" s="51"/>
      <c r="N1" s="50"/>
    </row>
    <row r="2" spans="1:26" x14ac:dyDescent="0.2">
      <c r="A2" s="4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39"/>
    </row>
    <row r="3" spans="1:26" ht="36.75" customHeight="1" x14ac:dyDescent="0.2">
      <c r="A3" s="49" t="s">
        <v>66</v>
      </c>
      <c r="B3" s="258" t="s">
        <v>70</v>
      </c>
      <c r="C3" s="259"/>
      <c r="D3" s="259"/>
      <c r="E3" s="260"/>
      <c r="F3" s="48"/>
      <c r="G3" s="48"/>
      <c r="H3" s="48"/>
      <c r="I3" s="48"/>
      <c r="J3" s="48"/>
      <c r="K3" s="48"/>
      <c r="L3" s="40"/>
      <c r="M3" s="40"/>
      <c r="N3" s="39"/>
    </row>
    <row r="4" spans="1:26" x14ac:dyDescent="0.2">
      <c r="A4" s="4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39"/>
    </row>
    <row r="5" spans="1:26" ht="36" customHeight="1" x14ac:dyDescent="0.2">
      <c r="A5" s="47" t="s">
        <v>65</v>
      </c>
      <c r="B5" s="46" t="s">
        <v>64</v>
      </c>
      <c r="C5" s="45"/>
      <c r="D5" s="46" t="s">
        <v>63</v>
      </c>
      <c r="E5" s="45">
        <v>43932</v>
      </c>
      <c r="F5" s="44"/>
      <c r="G5" s="122"/>
      <c r="H5" s="123"/>
      <c r="I5" s="123"/>
      <c r="J5" s="123"/>
      <c r="K5" s="123"/>
      <c r="L5" s="40"/>
      <c r="M5" s="40"/>
      <c r="N5" s="39"/>
    </row>
    <row r="6" spans="1:26" x14ac:dyDescent="0.2">
      <c r="A6" s="41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9"/>
    </row>
    <row r="7" spans="1:26" x14ac:dyDescent="0.2">
      <c r="A7" s="41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39"/>
    </row>
    <row r="8" spans="1:26" x14ac:dyDescent="0.2">
      <c r="A8" s="237" t="s">
        <v>62</v>
      </c>
      <c r="B8" s="37" t="s">
        <v>60</v>
      </c>
      <c r="C8" s="37" t="s">
        <v>61</v>
      </c>
      <c r="D8" s="37" t="s">
        <v>60</v>
      </c>
      <c r="E8" s="37" t="s">
        <v>59</v>
      </c>
      <c r="F8" s="37" t="s">
        <v>58</v>
      </c>
      <c r="G8" s="256" t="s">
        <v>57</v>
      </c>
      <c r="H8" s="261"/>
      <c r="I8" s="261"/>
      <c r="J8" s="257"/>
      <c r="K8" s="237" t="s">
        <v>56</v>
      </c>
      <c r="L8" s="37" t="s">
        <v>55</v>
      </c>
      <c r="M8" s="36" t="s">
        <v>54</v>
      </c>
      <c r="N8" s="36" t="s">
        <v>53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x14ac:dyDescent="0.2">
      <c r="A9" s="35" t="s">
        <v>52</v>
      </c>
      <c r="B9" s="34" t="s">
        <v>51</v>
      </c>
      <c r="C9" s="34" t="s">
        <v>49</v>
      </c>
      <c r="D9" s="34" t="s">
        <v>49</v>
      </c>
      <c r="E9" s="34" t="s">
        <v>50</v>
      </c>
      <c r="F9" s="34" t="s">
        <v>49</v>
      </c>
      <c r="G9" s="262"/>
      <c r="H9" s="263"/>
      <c r="I9" s="263"/>
      <c r="J9" s="264"/>
      <c r="K9" s="35" t="s">
        <v>48</v>
      </c>
      <c r="L9" s="34" t="s">
        <v>47</v>
      </c>
      <c r="M9" s="33"/>
      <c r="N9" s="124" t="s">
        <v>46</v>
      </c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x14ac:dyDescent="0.2">
      <c r="A10" s="30" t="s">
        <v>45</v>
      </c>
      <c r="B10" s="26" t="s">
        <v>44</v>
      </c>
      <c r="C10" s="26" t="s">
        <v>43</v>
      </c>
      <c r="D10" s="26" t="s">
        <v>43</v>
      </c>
      <c r="E10" s="26" t="s">
        <v>43</v>
      </c>
      <c r="F10" s="26" t="s">
        <v>43</v>
      </c>
      <c r="G10" s="25" t="s">
        <v>42</v>
      </c>
      <c r="H10" s="25" t="s">
        <v>41</v>
      </c>
      <c r="I10" s="25" t="s">
        <v>40</v>
      </c>
      <c r="J10" s="25"/>
      <c r="K10" s="29" t="s">
        <v>39</v>
      </c>
      <c r="L10" s="24"/>
      <c r="M10" s="4"/>
      <c r="N10" s="28"/>
    </row>
    <row r="11" spans="1:26" ht="0.75" customHeight="1" x14ac:dyDescent="0.2">
      <c r="A11" s="27"/>
      <c r="B11" s="26"/>
      <c r="C11" s="26"/>
      <c r="D11" s="26"/>
      <c r="E11" s="26"/>
      <c r="F11" s="26"/>
      <c r="G11" s="25"/>
      <c r="H11" s="25"/>
      <c r="I11" s="25"/>
      <c r="J11" s="25"/>
      <c r="K11" s="25"/>
      <c r="L11" s="24"/>
      <c r="M11" s="4"/>
      <c r="N11" s="4"/>
    </row>
    <row r="12" spans="1:26" ht="20.100000000000001" customHeight="1" x14ac:dyDescent="0.25">
      <c r="A12" s="133"/>
      <c r="B12" s="18" t="s">
        <v>5</v>
      </c>
      <c r="C12" s="16"/>
      <c r="D12" s="17"/>
      <c r="E12" s="16"/>
      <c r="F12" s="125"/>
      <c r="G12" s="126"/>
      <c r="H12" s="126"/>
      <c r="I12" s="126"/>
      <c r="J12" s="14" t="s">
        <v>3</v>
      </c>
      <c r="K12" s="14"/>
      <c r="L12" s="14"/>
      <c r="M12" s="13"/>
      <c r="N12" s="13" t="s">
        <v>74</v>
      </c>
      <c r="P12" s="1" t="b">
        <f t="shared" ref="P12:P31" si="0">OR(G12&lt;100,LEN(G12)=2)</f>
        <v>1</v>
      </c>
      <c r="Q12" s="1" t="b">
        <f t="shared" ref="Q12:Q31" si="1">OR(H12&lt;1000,LEN(H12)=3)</f>
        <v>1</v>
      </c>
      <c r="R12" s="1" t="b">
        <f t="shared" ref="R12:R31" si="2">IF(I12&lt;1000,TRUE)</f>
        <v>1</v>
      </c>
      <c r="S12" s="1" t="e">
        <f>OR(#REF!&lt;100000,LEN(#REF!)=5)</f>
        <v>#REF!</v>
      </c>
    </row>
    <row r="13" spans="1:26" ht="20.100000000000001" customHeight="1" x14ac:dyDescent="0.25">
      <c r="A13" s="133">
        <v>43933</v>
      </c>
      <c r="B13" s="128" t="s">
        <v>5</v>
      </c>
      <c r="C13" s="16">
        <v>35</v>
      </c>
      <c r="D13" s="17" t="str">
        <f>IF(B13="S",IF(ISBLANK(E13),ROUND(C13*0.2/1.2,2),E13),"")</f>
        <v/>
      </c>
      <c r="E13" s="16"/>
      <c r="F13" s="16">
        <v>35</v>
      </c>
      <c r="G13" s="126">
        <v>180</v>
      </c>
      <c r="H13" s="126">
        <v>1101</v>
      </c>
      <c r="I13" s="126"/>
      <c r="J13" s="14" t="s">
        <v>3</v>
      </c>
      <c r="K13" s="14" t="s">
        <v>118</v>
      </c>
      <c r="L13" s="14" t="s">
        <v>119</v>
      </c>
      <c r="M13" s="13" t="s">
        <v>120</v>
      </c>
      <c r="N13" s="13" t="s">
        <v>74</v>
      </c>
      <c r="P13" s="1" t="b">
        <f t="shared" si="0"/>
        <v>0</v>
      </c>
      <c r="Q13" s="1" t="b">
        <f t="shared" si="1"/>
        <v>0</v>
      </c>
      <c r="R13" s="1" t="b">
        <f t="shared" si="2"/>
        <v>1</v>
      </c>
      <c r="S13" s="1" t="e">
        <f>OR(#REF!&lt;100000,LEN(#REF!)=5)</f>
        <v>#REF!</v>
      </c>
    </row>
    <row r="14" spans="1:26" ht="20.100000000000001" customHeight="1" x14ac:dyDescent="0.25">
      <c r="A14" s="133">
        <v>43938</v>
      </c>
      <c r="B14" s="128" t="s">
        <v>5</v>
      </c>
      <c r="C14" s="16">
        <v>51.96</v>
      </c>
      <c r="D14" s="17" t="str">
        <f t="shared" ref="D14:D31" si="3">IF(B14="S",IF(ISBLANK(E14),ROUND(C14*0.2/1.2,2),E14),"")</f>
        <v/>
      </c>
      <c r="E14" s="16"/>
      <c r="F14" s="16">
        <v>51.96</v>
      </c>
      <c r="G14" s="126">
        <v>172</v>
      </c>
      <c r="H14" s="126">
        <v>4001</v>
      </c>
      <c r="I14" s="126"/>
      <c r="J14" s="14" t="s">
        <v>3</v>
      </c>
      <c r="K14" s="14" t="s">
        <v>121</v>
      </c>
      <c r="L14" s="278" t="s">
        <v>122</v>
      </c>
      <c r="M14" s="13" t="s">
        <v>123</v>
      </c>
      <c r="N14" s="13" t="s">
        <v>74</v>
      </c>
      <c r="P14" s="1" t="b">
        <f t="shared" si="0"/>
        <v>0</v>
      </c>
      <c r="Q14" s="1" t="b">
        <f t="shared" si="1"/>
        <v>0</v>
      </c>
      <c r="R14" s="1" t="b">
        <f t="shared" si="2"/>
        <v>1</v>
      </c>
      <c r="S14" s="1" t="e">
        <f>OR(#REF!&lt;100000,LEN(#REF!)=5)</f>
        <v>#REF!</v>
      </c>
    </row>
    <row r="15" spans="1:26" ht="20.100000000000001" customHeight="1" x14ac:dyDescent="0.25">
      <c r="A15" s="279"/>
      <c r="B15" s="18" t="s">
        <v>5</v>
      </c>
      <c r="C15" s="16"/>
      <c r="D15" s="17" t="str">
        <f t="shared" si="3"/>
        <v/>
      </c>
      <c r="E15" s="16"/>
      <c r="F15" s="125" t="s">
        <v>74</v>
      </c>
      <c r="G15" s="126"/>
      <c r="H15" s="126"/>
      <c r="I15" s="126" t="s">
        <v>74</v>
      </c>
      <c r="J15" s="14" t="s">
        <v>3</v>
      </c>
      <c r="K15" s="14"/>
      <c r="L15" s="13"/>
      <c r="M15" s="13"/>
      <c r="N15" s="13" t="s">
        <v>74</v>
      </c>
      <c r="P15" s="1" t="b">
        <f t="shared" si="0"/>
        <v>1</v>
      </c>
      <c r="Q15" s="1" t="b">
        <f t="shared" si="1"/>
        <v>1</v>
      </c>
      <c r="R15" s="1" t="b">
        <f t="shared" si="2"/>
        <v>0</v>
      </c>
      <c r="S15" s="1" t="e">
        <f>OR(#REF!&lt;100000,LEN(#REF!)=5)</f>
        <v>#REF!</v>
      </c>
    </row>
    <row r="16" spans="1:26" ht="20.100000000000001" customHeight="1" x14ac:dyDescent="0.25">
      <c r="A16" s="279"/>
      <c r="B16" s="18" t="s">
        <v>5</v>
      </c>
      <c r="C16" s="16"/>
      <c r="D16" s="17" t="str">
        <f t="shared" si="3"/>
        <v/>
      </c>
      <c r="E16" s="16"/>
      <c r="F16" s="125" t="s">
        <v>74</v>
      </c>
      <c r="G16" s="126"/>
      <c r="H16" s="126"/>
      <c r="I16" s="126" t="s">
        <v>74</v>
      </c>
      <c r="J16" s="14" t="s">
        <v>3</v>
      </c>
      <c r="K16" s="14"/>
      <c r="L16" s="13"/>
      <c r="M16" s="13"/>
      <c r="N16" s="13" t="s">
        <v>74</v>
      </c>
      <c r="P16" s="1" t="b">
        <f t="shared" si="0"/>
        <v>1</v>
      </c>
      <c r="Q16" s="1" t="b">
        <f t="shared" si="1"/>
        <v>1</v>
      </c>
      <c r="R16" s="1" t="b">
        <f t="shared" si="2"/>
        <v>0</v>
      </c>
      <c r="S16" s="1" t="e">
        <f>OR(#REF!&lt;100000,LEN(#REF!)=5)</f>
        <v>#REF!</v>
      </c>
    </row>
    <row r="17" spans="1:19" ht="20.100000000000001" customHeight="1" x14ac:dyDescent="0.25">
      <c r="A17" s="129"/>
      <c r="B17" s="18"/>
      <c r="C17" s="16"/>
      <c r="D17" s="17" t="str">
        <f t="shared" si="3"/>
        <v/>
      </c>
      <c r="E17" s="16"/>
      <c r="F17" s="125" t="s">
        <v>74</v>
      </c>
      <c r="G17" s="126" t="s">
        <v>74</v>
      </c>
      <c r="H17" s="126" t="s">
        <v>74</v>
      </c>
      <c r="I17" s="126" t="s">
        <v>74</v>
      </c>
      <c r="J17" s="14" t="s">
        <v>3</v>
      </c>
      <c r="K17" s="14"/>
      <c r="L17" s="13" t="s">
        <v>74</v>
      </c>
      <c r="M17" s="13"/>
      <c r="N17" s="13" t="s">
        <v>74</v>
      </c>
      <c r="P17" s="1" t="b">
        <f t="shared" si="0"/>
        <v>0</v>
      </c>
      <c r="Q17" s="1" t="b">
        <f t="shared" si="1"/>
        <v>0</v>
      </c>
      <c r="R17" s="1" t="b">
        <f t="shared" si="2"/>
        <v>0</v>
      </c>
      <c r="S17" s="1" t="e">
        <f>OR(#REF!&lt;100000,LEN(#REF!)=5)</f>
        <v>#REF!</v>
      </c>
    </row>
    <row r="18" spans="1:19" ht="20.100000000000001" customHeight="1" x14ac:dyDescent="0.25">
      <c r="A18" s="129"/>
      <c r="B18" s="18"/>
      <c r="C18" s="16"/>
      <c r="D18" s="17" t="str">
        <f t="shared" si="3"/>
        <v/>
      </c>
      <c r="E18" s="16"/>
      <c r="F18" s="125" t="s">
        <v>74</v>
      </c>
      <c r="G18" s="126" t="s">
        <v>74</v>
      </c>
      <c r="H18" s="126" t="s">
        <v>74</v>
      </c>
      <c r="I18" s="126" t="s">
        <v>74</v>
      </c>
      <c r="J18" s="14" t="s">
        <v>3</v>
      </c>
      <c r="K18" s="280"/>
      <c r="L18" s="13" t="s">
        <v>74</v>
      </c>
      <c r="M18" s="281"/>
      <c r="N18" s="13" t="s">
        <v>74</v>
      </c>
      <c r="P18" s="1" t="b">
        <f t="shared" si="0"/>
        <v>0</v>
      </c>
      <c r="Q18" s="1" t="b">
        <f t="shared" si="1"/>
        <v>0</v>
      </c>
      <c r="R18" s="1" t="b">
        <f t="shared" si="2"/>
        <v>0</v>
      </c>
      <c r="S18" s="1" t="e">
        <f>OR(#REF!&lt;100000,LEN(#REF!)=5)</f>
        <v>#REF!</v>
      </c>
    </row>
    <row r="19" spans="1:19" ht="20.100000000000001" customHeight="1" x14ac:dyDescent="0.25">
      <c r="A19" s="129"/>
      <c r="B19" s="18"/>
      <c r="C19" s="16"/>
      <c r="D19" s="17" t="str">
        <f t="shared" si="3"/>
        <v/>
      </c>
      <c r="E19" s="16"/>
      <c r="F19" s="125"/>
      <c r="G19" s="126"/>
      <c r="H19" s="126"/>
      <c r="I19" s="126"/>
      <c r="J19" s="14" t="s">
        <v>3</v>
      </c>
      <c r="K19" s="14"/>
      <c r="L19" s="13"/>
      <c r="M19" s="13"/>
      <c r="N19" s="13"/>
      <c r="P19" s="1" t="b">
        <f t="shared" si="0"/>
        <v>1</v>
      </c>
      <c r="Q19" s="1" t="b">
        <f t="shared" si="1"/>
        <v>1</v>
      </c>
      <c r="R19" s="1" t="b">
        <f t="shared" si="2"/>
        <v>1</v>
      </c>
      <c r="S19" s="1" t="e">
        <f>OR(#REF!&lt;100000,LEN(#REF!)=5)</f>
        <v>#REF!</v>
      </c>
    </row>
    <row r="20" spans="1:19" ht="20.100000000000001" customHeight="1" x14ac:dyDescent="0.25">
      <c r="A20" s="129"/>
      <c r="B20" s="18"/>
      <c r="C20" s="16"/>
      <c r="D20" s="17" t="str">
        <f t="shared" si="3"/>
        <v/>
      </c>
      <c r="E20" s="16"/>
      <c r="F20" s="125" t="s">
        <v>74</v>
      </c>
      <c r="G20" s="126"/>
      <c r="H20" s="126" t="s">
        <v>74</v>
      </c>
      <c r="I20" s="126" t="s">
        <v>74</v>
      </c>
      <c r="J20" s="14" t="s">
        <v>3</v>
      </c>
      <c r="K20" s="14"/>
      <c r="L20" s="13"/>
      <c r="M20" s="13"/>
      <c r="N20" s="13"/>
      <c r="P20" s="1" t="b">
        <f t="shared" si="0"/>
        <v>1</v>
      </c>
      <c r="Q20" s="1" t="b">
        <f t="shared" si="1"/>
        <v>0</v>
      </c>
      <c r="R20" s="1" t="b">
        <f t="shared" si="2"/>
        <v>0</v>
      </c>
      <c r="S20" s="1" t="e">
        <f>OR(#REF!&lt;100000,LEN(#REF!)=5)</f>
        <v>#REF!</v>
      </c>
    </row>
    <row r="21" spans="1:19" ht="20.100000000000001" customHeight="1" x14ac:dyDescent="0.25">
      <c r="A21" s="129"/>
      <c r="B21" s="18"/>
      <c r="C21" s="16"/>
      <c r="D21" s="17" t="str">
        <f t="shared" si="3"/>
        <v/>
      </c>
      <c r="E21" s="16"/>
      <c r="F21" s="125" t="s">
        <v>74</v>
      </c>
      <c r="G21" s="126" t="s">
        <v>74</v>
      </c>
      <c r="H21" s="126" t="s">
        <v>74</v>
      </c>
      <c r="I21" s="126" t="s">
        <v>74</v>
      </c>
      <c r="J21" s="14" t="s">
        <v>3</v>
      </c>
      <c r="K21" s="14"/>
      <c r="L21" s="13"/>
      <c r="M21" s="13"/>
      <c r="N21" s="13"/>
      <c r="P21" s="1" t="b">
        <f t="shared" si="0"/>
        <v>0</v>
      </c>
      <c r="Q21" s="1" t="b">
        <f t="shared" si="1"/>
        <v>0</v>
      </c>
      <c r="R21" s="1" t="b">
        <f t="shared" si="2"/>
        <v>0</v>
      </c>
      <c r="S21" s="1" t="e">
        <f>OR(#REF!&lt;100000,LEN(#REF!)=5)</f>
        <v>#REF!</v>
      </c>
    </row>
    <row r="22" spans="1:19" ht="20.100000000000001" customHeight="1" x14ac:dyDescent="0.25">
      <c r="A22" s="129"/>
      <c r="B22" s="18"/>
      <c r="C22" s="16"/>
      <c r="D22" s="17" t="str">
        <f t="shared" si="3"/>
        <v/>
      </c>
      <c r="E22" s="16"/>
      <c r="F22" s="125" t="s">
        <v>74</v>
      </c>
      <c r="G22" s="126" t="s">
        <v>74</v>
      </c>
      <c r="H22" s="126" t="s">
        <v>74</v>
      </c>
      <c r="I22" s="126" t="s">
        <v>74</v>
      </c>
      <c r="J22" s="14" t="s">
        <v>3</v>
      </c>
      <c r="K22" s="14"/>
      <c r="L22" s="13"/>
      <c r="M22" s="13"/>
      <c r="N22" s="13"/>
      <c r="P22" s="1" t="b">
        <f t="shared" si="0"/>
        <v>0</v>
      </c>
      <c r="Q22" s="1" t="b">
        <f t="shared" si="1"/>
        <v>0</v>
      </c>
      <c r="R22" s="1" t="b">
        <f t="shared" si="2"/>
        <v>0</v>
      </c>
      <c r="S22" s="1" t="e">
        <f>OR(#REF!&lt;100000,LEN(#REF!)=5)</f>
        <v>#REF!</v>
      </c>
    </row>
    <row r="23" spans="1:19" ht="20.100000000000001" customHeight="1" x14ac:dyDescent="0.25">
      <c r="A23" s="129"/>
      <c r="B23" s="18"/>
      <c r="C23" s="16"/>
      <c r="D23" s="17" t="str">
        <f t="shared" si="3"/>
        <v/>
      </c>
      <c r="E23" s="16"/>
      <c r="F23" s="125" t="s">
        <v>74</v>
      </c>
      <c r="G23" s="126" t="s">
        <v>74</v>
      </c>
      <c r="H23" s="126" t="s">
        <v>74</v>
      </c>
      <c r="I23" s="126" t="s">
        <v>74</v>
      </c>
      <c r="J23" s="14" t="s">
        <v>3</v>
      </c>
      <c r="K23" s="14"/>
      <c r="L23" s="13"/>
      <c r="M23" s="13"/>
      <c r="N23" s="13"/>
      <c r="P23" s="1" t="b">
        <f t="shared" si="0"/>
        <v>0</v>
      </c>
      <c r="Q23" s="1" t="b">
        <f t="shared" si="1"/>
        <v>0</v>
      </c>
      <c r="R23" s="1" t="b">
        <f t="shared" si="2"/>
        <v>0</v>
      </c>
      <c r="S23" s="1" t="e">
        <f>OR(#REF!&lt;100000,LEN(#REF!)=5)</f>
        <v>#REF!</v>
      </c>
    </row>
    <row r="24" spans="1:19" ht="20.100000000000001" customHeight="1" x14ac:dyDescent="0.25">
      <c r="A24" s="129"/>
      <c r="B24" s="18"/>
      <c r="C24" s="16"/>
      <c r="D24" s="17" t="str">
        <f t="shared" si="3"/>
        <v/>
      </c>
      <c r="E24" s="16"/>
      <c r="F24" s="125" t="s">
        <v>74</v>
      </c>
      <c r="G24" s="126" t="s">
        <v>74</v>
      </c>
      <c r="H24" s="126" t="s">
        <v>74</v>
      </c>
      <c r="I24" s="126" t="s">
        <v>74</v>
      </c>
      <c r="J24" s="14" t="s">
        <v>3</v>
      </c>
      <c r="K24" s="14"/>
      <c r="L24" s="13"/>
      <c r="M24" s="13"/>
      <c r="N24" s="13"/>
      <c r="P24" s="1" t="b">
        <f t="shared" si="0"/>
        <v>0</v>
      </c>
      <c r="Q24" s="1" t="b">
        <f t="shared" si="1"/>
        <v>0</v>
      </c>
      <c r="R24" s="1" t="b">
        <f t="shared" si="2"/>
        <v>0</v>
      </c>
      <c r="S24" s="1" t="e">
        <f>OR(#REF!&lt;100000,LEN(#REF!)=5)</f>
        <v>#REF!</v>
      </c>
    </row>
    <row r="25" spans="1:19" ht="20.100000000000001" customHeight="1" x14ac:dyDescent="0.25">
      <c r="A25" s="129"/>
      <c r="B25" s="18"/>
      <c r="C25" s="16"/>
      <c r="D25" s="17" t="str">
        <f t="shared" si="3"/>
        <v/>
      </c>
      <c r="E25" s="16"/>
      <c r="F25" s="125" t="s">
        <v>74</v>
      </c>
      <c r="G25" s="126" t="s">
        <v>74</v>
      </c>
      <c r="H25" s="126" t="s">
        <v>74</v>
      </c>
      <c r="I25" s="126" t="s">
        <v>74</v>
      </c>
      <c r="J25" s="14" t="s">
        <v>3</v>
      </c>
      <c r="K25" s="14"/>
      <c r="L25" s="13"/>
      <c r="M25" s="13"/>
      <c r="N25" s="13"/>
      <c r="P25" s="1" t="b">
        <f t="shared" si="0"/>
        <v>0</v>
      </c>
      <c r="Q25" s="1" t="b">
        <f t="shared" si="1"/>
        <v>0</v>
      </c>
      <c r="R25" s="1" t="b">
        <f t="shared" si="2"/>
        <v>0</v>
      </c>
      <c r="S25" s="1" t="e">
        <f>OR(#REF!&lt;100000,LEN(#REF!)=5)</f>
        <v>#REF!</v>
      </c>
    </row>
    <row r="26" spans="1:19" ht="20.100000000000001" customHeight="1" x14ac:dyDescent="0.25">
      <c r="A26" s="129"/>
      <c r="B26" s="18"/>
      <c r="C26" s="16"/>
      <c r="D26" s="17" t="str">
        <f t="shared" si="3"/>
        <v/>
      </c>
      <c r="E26" s="16"/>
      <c r="F26" s="125" t="s">
        <v>74</v>
      </c>
      <c r="G26" s="126" t="s">
        <v>74</v>
      </c>
      <c r="H26" s="126" t="s">
        <v>74</v>
      </c>
      <c r="I26" s="126" t="s">
        <v>74</v>
      </c>
      <c r="J26" s="14" t="s">
        <v>3</v>
      </c>
      <c r="K26" s="14"/>
      <c r="L26" s="13"/>
      <c r="M26" s="13"/>
      <c r="N26" s="13"/>
      <c r="P26" s="1" t="b">
        <f t="shared" si="0"/>
        <v>0</v>
      </c>
      <c r="Q26" s="1" t="b">
        <f t="shared" si="1"/>
        <v>0</v>
      </c>
      <c r="R26" s="1" t="b">
        <f t="shared" si="2"/>
        <v>0</v>
      </c>
      <c r="S26" s="1" t="e">
        <f>OR(#REF!&lt;100000,LEN(#REF!)=5)</f>
        <v>#REF!</v>
      </c>
    </row>
    <row r="27" spans="1:19" ht="20.100000000000001" customHeight="1" x14ac:dyDescent="0.25">
      <c r="A27" s="129"/>
      <c r="B27" s="18"/>
      <c r="C27" s="16"/>
      <c r="D27" s="17" t="str">
        <f t="shared" si="3"/>
        <v/>
      </c>
      <c r="E27" s="16"/>
      <c r="F27" s="125" t="s">
        <v>74</v>
      </c>
      <c r="G27" s="126" t="s">
        <v>74</v>
      </c>
      <c r="H27" s="126" t="s">
        <v>74</v>
      </c>
      <c r="I27" s="126" t="s">
        <v>74</v>
      </c>
      <c r="J27" s="14" t="s">
        <v>3</v>
      </c>
      <c r="K27" s="14"/>
      <c r="L27" s="13"/>
      <c r="M27" s="13"/>
      <c r="N27" s="13"/>
      <c r="P27" s="1" t="b">
        <f t="shared" si="0"/>
        <v>0</v>
      </c>
      <c r="Q27" s="1" t="b">
        <f t="shared" si="1"/>
        <v>0</v>
      </c>
      <c r="R27" s="1" t="b">
        <f t="shared" si="2"/>
        <v>0</v>
      </c>
      <c r="S27" s="1" t="e">
        <f>OR(#REF!&lt;100000,LEN(#REF!)=5)</f>
        <v>#REF!</v>
      </c>
    </row>
    <row r="28" spans="1:19" ht="20.100000000000001" customHeight="1" x14ac:dyDescent="0.25">
      <c r="A28" s="129"/>
      <c r="B28" s="18"/>
      <c r="C28" s="16"/>
      <c r="D28" s="17" t="str">
        <f t="shared" si="3"/>
        <v/>
      </c>
      <c r="E28" s="16"/>
      <c r="F28" s="125" t="s">
        <v>74</v>
      </c>
      <c r="G28" s="126" t="s">
        <v>74</v>
      </c>
      <c r="H28" s="126" t="s">
        <v>74</v>
      </c>
      <c r="I28" s="126" t="s">
        <v>74</v>
      </c>
      <c r="J28" s="14" t="s">
        <v>3</v>
      </c>
      <c r="K28" s="14"/>
      <c r="L28" s="13"/>
      <c r="M28" s="13"/>
      <c r="N28" s="13"/>
      <c r="P28" s="1" t="b">
        <f t="shared" si="0"/>
        <v>0</v>
      </c>
      <c r="Q28" s="1" t="b">
        <f t="shared" si="1"/>
        <v>0</v>
      </c>
      <c r="R28" s="1" t="b">
        <f t="shared" si="2"/>
        <v>0</v>
      </c>
      <c r="S28" s="1" t="e">
        <f>OR(#REF!&lt;100000,LEN(#REF!)=5)</f>
        <v>#REF!</v>
      </c>
    </row>
    <row r="29" spans="1:19" ht="20.100000000000001" customHeight="1" x14ac:dyDescent="0.25">
      <c r="A29" s="129"/>
      <c r="B29" s="18"/>
      <c r="C29" s="16"/>
      <c r="D29" s="17" t="str">
        <f t="shared" si="3"/>
        <v/>
      </c>
      <c r="E29" s="16"/>
      <c r="F29" s="125" t="s">
        <v>74</v>
      </c>
      <c r="G29" s="126" t="s">
        <v>74</v>
      </c>
      <c r="H29" s="126" t="s">
        <v>74</v>
      </c>
      <c r="I29" s="126" t="s">
        <v>74</v>
      </c>
      <c r="J29" s="14" t="s">
        <v>3</v>
      </c>
      <c r="K29" s="14"/>
      <c r="L29" s="13"/>
      <c r="M29" s="13"/>
      <c r="N29" s="13"/>
      <c r="P29" s="1" t="b">
        <f t="shared" si="0"/>
        <v>0</v>
      </c>
      <c r="Q29" s="1" t="b">
        <f t="shared" si="1"/>
        <v>0</v>
      </c>
      <c r="R29" s="1" t="b">
        <f t="shared" si="2"/>
        <v>0</v>
      </c>
      <c r="S29" s="1" t="e">
        <f>OR(#REF!&lt;100000,LEN(#REF!)=5)</f>
        <v>#REF!</v>
      </c>
    </row>
    <row r="30" spans="1:19" ht="20.100000000000001" customHeight="1" x14ac:dyDescent="0.25">
      <c r="A30" s="129"/>
      <c r="B30" s="18"/>
      <c r="C30" s="16"/>
      <c r="D30" s="17" t="str">
        <f t="shared" si="3"/>
        <v/>
      </c>
      <c r="E30" s="16"/>
      <c r="F30" s="125" t="s">
        <v>74</v>
      </c>
      <c r="G30" s="126" t="s">
        <v>74</v>
      </c>
      <c r="H30" s="126" t="s">
        <v>74</v>
      </c>
      <c r="I30" s="126" t="s">
        <v>74</v>
      </c>
      <c r="J30" s="14" t="s">
        <v>3</v>
      </c>
      <c r="K30" s="14"/>
      <c r="L30" s="13"/>
      <c r="M30" s="13"/>
      <c r="N30" s="13"/>
      <c r="P30" s="1" t="b">
        <f t="shared" si="0"/>
        <v>0</v>
      </c>
      <c r="Q30" s="1" t="b">
        <f t="shared" si="1"/>
        <v>0</v>
      </c>
      <c r="R30" s="1" t="b">
        <f t="shared" si="2"/>
        <v>0</v>
      </c>
      <c r="S30" s="1" t="e">
        <f>OR(#REF!&lt;100000,LEN(#REF!)=5)</f>
        <v>#REF!</v>
      </c>
    </row>
    <row r="31" spans="1:19" ht="20.100000000000001" customHeight="1" thickBot="1" x14ac:dyDescent="0.3">
      <c r="A31" s="129"/>
      <c r="B31" s="18"/>
      <c r="C31" s="16"/>
      <c r="D31" s="244" t="str">
        <f t="shared" si="3"/>
        <v/>
      </c>
      <c r="E31" s="16"/>
      <c r="F31" s="125" t="s">
        <v>74</v>
      </c>
      <c r="G31" s="126" t="s">
        <v>74</v>
      </c>
      <c r="H31" s="126" t="s">
        <v>74</v>
      </c>
      <c r="I31" s="126" t="s">
        <v>74</v>
      </c>
      <c r="J31" s="14" t="s">
        <v>3</v>
      </c>
      <c r="K31" s="14"/>
      <c r="L31" s="13"/>
      <c r="M31" s="13"/>
      <c r="N31" s="13"/>
      <c r="P31" s="1" t="b">
        <f t="shared" si="0"/>
        <v>0</v>
      </c>
      <c r="Q31" s="1" t="b">
        <f t="shared" si="1"/>
        <v>0</v>
      </c>
      <c r="R31" s="1" t="b">
        <f t="shared" si="2"/>
        <v>0</v>
      </c>
      <c r="S31" s="1" t="e">
        <f>OR(#REF!&lt;100000,LEN(#REF!)=5)</f>
        <v>#REF!</v>
      </c>
    </row>
    <row r="32" spans="1:19" ht="20.100000000000001" customHeight="1" thickBot="1" x14ac:dyDescent="0.25">
      <c r="A32" s="265" t="s">
        <v>9</v>
      </c>
      <c r="B32" s="266"/>
      <c r="C32" s="12">
        <f>SUM(C12:C31)</f>
        <v>86.960000000000008</v>
      </c>
      <c r="D32" s="12">
        <f>SUM(D12:D31)</f>
        <v>0</v>
      </c>
      <c r="E32" s="12"/>
      <c r="F32" s="12">
        <f>SUM(F12:F31)</f>
        <v>86.960000000000008</v>
      </c>
      <c r="G32" s="11"/>
      <c r="H32" s="11"/>
      <c r="I32" s="11"/>
      <c r="J32" s="10"/>
      <c r="K32" s="10"/>
      <c r="L32" s="9"/>
      <c r="M32" s="8"/>
      <c r="N32" s="7"/>
    </row>
    <row r="34" spans="2:3" x14ac:dyDescent="0.2">
      <c r="B34" s="256" t="s">
        <v>8</v>
      </c>
      <c r="C34" s="257"/>
    </row>
    <row r="35" spans="2:3" x14ac:dyDescent="0.2">
      <c r="B35" s="6" t="s">
        <v>7</v>
      </c>
      <c r="C35" s="5" t="s">
        <v>6</v>
      </c>
    </row>
    <row r="36" spans="2:3" x14ac:dyDescent="0.2">
      <c r="B36" s="6" t="s">
        <v>5</v>
      </c>
      <c r="C36" s="5" t="s">
        <v>4</v>
      </c>
    </row>
    <row r="37" spans="2:3" x14ac:dyDescent="0.2">
      <c r="B37" s="6" t="s">
        <v>3</v>
      </c>
      <c r="C37" s="5" t="s">
        <v>2</v>
      </c>
    </row>
    <row r="38" spans="2:3" x14ac:dyDescent="0.2">
      <c r="B38" s="4" t="s">
        <v>1</v>
      </c>
      <c r="C38" s="3" t="s">
        <v>0</v>
      </c>
    </row>
  </sheetData>
  <mergeCells count="6">
    <mergeCell ref="B1:E1"/>
    <mergeCell ref="B3:E3"/>
    <mergeCell ref="G8:J8"/>
    <mergeCell ref="G9:J9"/>
    <mergeCell ref="A32:B32"/>
    <mergeCell ref="B34:C34"/>
  </mergeCells>
  <conditionalFormatting sqref="J12:K31">
    <cfRule type="expression" priority="9" stopIfTrue="1">
      <formula>AND(SUM($P12:$T12)&gt;0,NOT(ISBLANK(J12)))</formula>
    </cfRule>
    <cfRule type="expression" dxfId="12" priority="10" stopIfTrue="1">
      <formula>SUM($P12:$T12)&gt;0</formula>
    </cfRule>
  </conditionalFormatting>
  <conditionalFormatting sqref="E5 C12:C31 C5 B1:E1 B3:E3">
    <cfRule type="expression" dxfId="11" priority="11" stopIfTrue="1">
      <formula>ISBLANK(B1)</formula>
    </cfRule>
  </conditionalFormatting>
  <conditionalFormatting sqref="M12:N12 L14:N17 L19:N31">
    <cfRule type="expression" dxfId="10" priority="12" stopIfTrue="1">
      <formula>AND(NOT(ISBLANK($C12)),ISBLANK(L12))</formula>
    </cfRule>
  </conditionalFormatting>
  <conditionalFormatting sqref="B12:B31">
    <cfRule type="expression" dxfId="9" priority="13" stopIfTrue="1">
      <formula>AND(NOT(ISBLANK(C12)),ISBLANK(B12))</formula>
    </cfRule>
  </conditionalFormatting>
  <conditionalFormatting sqref="A12:A31">
    <cfRule type="expression" dxfId="8" priority="14" stopIfTrue="1">
      <formula>AND(NOT(ISBLANK(C12)),ISBLANK(A12))</formula>
    </cfRule>
  </conditionalFormatting>
  <conditionalFormatting sqref="E12:E31">
    <cfRule type="expression" dxfId="7" priority="15" stopIfTrue="1">
      <formula>AND(NOT(ISBLANK(C12)),ISBLANK(E12),B12="S")</formula>
    </cfRule>
  </conditionalFormatting>
  <conditionalFormatting sqref="N13">
    <cfRule type="expression" dxfId="6" priority="16" stopIfTrue="1">
      <formula>AND(NOT(ISBLANK($C18)),ISBLANK(N13))</formula>
    </cfRule>
  </conditionalFormatting>
  <conditionalFormatting sqref="N18">
    <cfRule type="expression" dxfId="5" priority="8" stopIfTrue="1">
      <formula>AND(NOT(ISBLANK($C18)),ISBLANK(N18))</formula>
    </cfRule>
  </conditionalFormatting>
  <conditionalFormatting sqref="L18">
    <cfRule type="expression" dxfId="4" priority="7" stopIfTrue="1">
      <formula>AND(NOT(ISBLANK($C18)),ISBLANK(L18))</formula>
    </cfRule>
  </conditionalFormatting>
  <conditionalFormatting sqref="L12">
    <cfRule type="expression" priority="5" stopIfTrue="1">
      <formula>AND(SUM($P12:$T12)&gt;0,NOT(ISBLANK(L12)))</formula>
    </cfRule>
    <cfRule type="expression" dxfId="3" priority="6" stopIfTrue="1">
      <formula>SUM($P12:$T12)&gt;0</formula>
    </cfRule>
  </conditionalFormatting>
  <conditionalFormatting sqref="L13">
    <cfRule type="expression" priority="3" stopIfTrue="1">
      <formula>AND(SUM($P13:$T13)&gt;0,NOT(ISBLANK(L13)))</formula>
    </cfRule>
    <cfRule type="expression" dxfId="2" priority="4" stopIfTrue="1">
      <formula>SUM($P13:$T13)&gt;0</formula>
    </cfRule>
  </conditionalFormatting>
  <conditionalFormatting sqref="M13">
    <cfRule type="expression" dxfId="1" priority="2" stopIfTrue="1">
      <formula>AND(NOT(ISBLANK($C13)),ISBLANK(M13))</formula>
    </cfRule>
  </conditionalFormatting>
  <conditionalFormatting sqref="F13:F14">
    <cfRule type="expression" dxfId="0" priority="1" stopIfTrue="1">
      <formula>ISBLANK(F13)</formula>
    </cfRule>
  </conditionalFormatting>
  <dataValidations count="4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6"/>
  <sheetViews>
    <sheetView zoomScale="80" zoomScaleNormal="80" workbookViewId="0">
      <selection activeCell="B16" sqref="B16:E18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50.710937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183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43901</v>
      </c>
      <c r="D5" s="65" t="s">
        <v>63</v>
      </c>
      <c r="E5" s="136">
        <v>43915</v>
      </c>
      <c r="F5" s="13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119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119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138" t="s">
        <v>42</v>
      </c>
      <c r="H10" s="138" t="s">
        <v>41</v>
      </c>
      <c r="I10" s="138" t="s">
        <v>40</v>
      </c>
      <c r="J10" s="138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138"/>
      <c r="H11" s="138"/>
      <c r="I11" s="138"/>
      <c r="J11" s="138"/>
      <c r="K11" s="138"/>
      <c r="L11" s="83"/>
      <c r="M11" s="84"/>
      <c r="N11" s="84"/>
    </row>
    <row r="12" spans="1:26" ht="20.100000000000001" customHeight="1" x14ac:dyDescent="0.25">
      <c r="A12" s="113">
        <v>43901</v>
      </c>
      <c r="B12" s="88" t="s">
        <v>90</v>
      </c>
      <c r="C12" s="89">
        <v>160.99</v>
      </c>
      <c r="D12" s="90">
        <f t="shared" ref="D12:D28" si="0">IF(B12="S",IF(ISBLANK(E12),ROUND(C12*0.2/1.2,2),E12),"")</f>
        <v>26.83</v>
      </c>
      <c r="E12" s="89"/>
      <c r="F12" s="91">
        <f t="shared" ref="F12:F29" si="1">C12-D12</f>
        <v>134.16000000000003</v>
      </c>
      <c r="G12" s="92">
        <v>528</v>
      </c>
      <c r="H12" s="92">
        <v>4102</v>
      </c>
      <c r="I12" s="114"/>
      <c r="J12" s="14" t="s">
        <v>90</v>
      </c>
      <c r="K12" s="14" t="s">
        <v>103</v>
      </c>
      <c r="L12" s="13" t="s">
        <v>104</v>
      </c>
      <c r="M12" s="13" t="s">
        <v>105</v>
      </c>
      <c r="N12" s="13" t="s">
        <v>106</v>
      </c>
      <c r="P12" s="58" t="b">
        <f t="shared" ref="P12:P28" si="2">OR(G12&lt;100,LEN(G12)=2)</f>
        <v>0</v>
      </c>
      <c r="Q12" s="58" t="b">
        <f t="shared" ref="Q12:Q28" si="3">OR(H12&lt;1000,LEN(H12)=3)</f>
        <v>0</v>
      </c>
      <c r="R12" s="58" t="b">
        <f t="shared" ref="R12:R28" si="4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113">
        <v>43901</v>
      </c>
      <c r="B13" s="88" t="s">
        <v>90</v>
      </c>
      <c r="C13" s="89">
        <v>160.69</v>
      </c>
      <c r="D13" s="90">
        <f t="shared" si="0"/>
        <v>26.78</v>
      </c>
      <c r="E13" s="89"/>
      <c r="F13" s="91">
        <f t="shared" si="1"/>
        <v>133.91</v>
      </c>
      <c r="G13" s="92">
        <v>516</v>
      </c>
      <c r="H13" s="92">
        <v>4001</v>
      </c>
      <c r="I13" s="114"/>
      <c r="J13" s="14" t="s">
        <v>3</v>
      </c>
      <c r="K13" s="14" t="s">
        <v>107</v>
      </c>
      <c r="L13" s="13" t="s">
        <v>21</v>
      </c>
      <c r="M13" s="13" t="s">
        <v>108</v>
      </c>
      <c r="N13" s="13" t="s">
        <v>109</v>
      </c>
      <c r="P13" s="58" t="b">
        <f t="shared" si="2"/>
        <v>0</v>
      </c>
      <c r="Q13" s="58" t="b">
        <f t="shared" si="3"/>
        <v>0</v>
      </c>
      <c r="R13" s="58" t="b">
        <f t="shared" si="4"/>
        <v>1</v>
      </c>
      <c r="S13" s="58" t="e">
        <f>OR(#REF!&lt;100000,LEN(#REF!)=5)</f>
        <v>#REF!</v>
      </c>
    </row>
    <row r="14" spans="1:26" ht="20.100000000000001" customHeight="1" x14ac:dyDescent="0.25">
      <c r="A14" s="113">
        <v>43913</v>
      </c>
      <c r="B14" s="88" t="s">
        <v>3</v>
      </c>
      <c r="C14" s="89">
        <v>175.46</v>
      </c>
      <c r="D14" s="90">
        <v>29.25</v>
      </c>
      <c r="E14" s="89"/>
      <c r="F14" s="91">
        <v>146.21</v>
      </c>
      <c r="G14" s="92">
        <v>203</v>
      </c>
      <c r="H14" s="92">
        <v>4020</v>
      </c>
      <c r="I14" s="114"/>
      <c r="J14" s="14" t="s">
        <v>3</v>
      </c>
      <c r="K14" s="14" t="s">
        <v>110</v>
      </c>
      <c r="L14" s="13" t="s">
        <v>111</v>
      </c>
      <c r="M14" s="13" t="s">
        <v>112</v>
      </c>
      <c r="N14" s="13" t="s">
        <v>113</v>
      </c>
    </row>
    <row r="15" spans="1:26" ht="20.100000000000001" customHeight="1" x14ac:dyDescent="0.25">
      <c r="A15" s="113">
        <v>43915</v>
      </c>
      <c r="B15" s="88" t="s">
        <v>90</v>
      </c>
      <c r="C15" s="89">
        <v>84.88</v>
      </c>
      <c r="D15" s="90">
        <f t="shared" si="0"/>
        <v>14.15</v>
      </c>
      <c r="E15" s="89"/>
      <c r="F15" s="91">
        <f t="shared" si="1"/>
        <v>70.72999999999999</v>
      </c>
      <c r="G15" s="92">
        <v>203</v>
      </c>
      <c r="H15" s="92">
        <v>4020</v>
      </c>
      <c r="I15" s="114"/>
      <c r="J15" s="14" t="s">
        <v>90</v>
      </c>
      <c r="K15" s="14" t="s">
        <v>110</v>
      </c>
      <c r="L15" s="13" t="s">
        <v>111</v>
      </c>
      <c r="M15" s="13" t="s">
        <v>112</v>
      </c>
      <c r="N15" s="13" t="s">
        <v>113</v>
      </c>
    </row>
    <row r="16" spans="1:26" ht="20.100000000000001" customHeight="1" x14ac:dyDescent="0.25">
      <c r="A16" s="113"/>
      <c r="B16" s="88"/>
      <c r="C16" s="89"/>
      <c r="D16" s="90"/>
      <c r="E16" s="89"/>
      <c r="F16" s="91">
        <f t="shared" si="1"/>
        <v>0</v>
      </c>
      <c r="G16" s="92"/>
      <c r="H16" s="92"/>
      <c r="I16" s="114"/>
      <c r="J16" s="14" t="s">
        <v>90</v>
      </c>
      <c r="K16" s="14"/>
      <c r="L16" s="13"/>
      <c r="M16" s="13"/>
      <c r="N16" s="13"/>
    </row>
    <row r="17" spans="1:19" ht="20.100000000000001" customHeight="1" x14ac:dyDescent="0.25">
      <c r="A17" s="113"/>
      <c r="B17" s="88"/>
      <c r="C17" s="89"/>
      <c r="D17" s="90"/>
      <c r="E17" s="89"/>
      <c r="F17" s="91">
        <f t="shared" si="1"/>
        <v>0</v>
      </c>
      <c r="G17" s="92"/>
      <c r="H17" s="92"/>
      <c r="I17" s="114"/>
      <c r="J17" s="14" t="s">
        <v>90</v>
      </c>
      <c r="K17" s="14"/>
      <c r="L17" s="13"/>
      <c r="M17" s="13"/>
      <c r="N17" s="13"/>
    </row>
    <row r="18" spans="1:19" ht="20.100000000000001" customHeight="1" x14ac:dyDescent="0.25">
      <c r="A18" s="113"/>
      <c r="B18" s="88"/>
      <c r="C18" s="89"/>
      <c r="D18" s="90"/>
      <c r="E18" s="89"/>
      <c r="F18" s="91">
        <f t="shared" si="1"/>
        <v>0</v>
      </c>
      <c r="G18" s="92"/>
      <c r="H18" s="92"/>
      <c r="I18" s="114"/>
      <c r="J18" s="14" t="s">
        <v>3</v>
      </c>
      <c r="K18" s="14"/>
      <c r="L18" s="13"/>
      <c r="M18" s="13"/>
      <c r="N18" s="13"/>
    </row>
    <row r="19" spans="1:19" ht="20.100000000000001" customHeight="1" x14ac:dyDescent="0.25">
      <c r="A19" s="113"/>
      <c r="B19" s="88"/>
      <c r="C19" s="89"/>
      <c r="D19" s="90"/>
      <c r="E19" s="89"/>
      <c r="F19" s="91">
        <f t="shared" si="1"/>
        <v>0</v>
      </c>
      <c r="G19" s="92"/>
      <c r="H19" s="92"/>
      <c r="I19" s="114"/>
      <c r="J19" s="14" t="s">
        <v>3</v>
      </c>
      <c r="K19" s="14"/>
      <c r="L19" s="13"/>
      <c r="M19" s="13"/>
      <c r="N19" s="13"/>
    </row>
    <row r="20" spans="1:19" ht="20.100000000000001" customHeight="1" x14ac:dyDescent="0.25">
      <c r="A20" s="113"/>
      <c r="B20" s="95"/>
      <c r="C20" s="89"/>
      <c r="D20" s="90"/>
      <c r="E20" s="89"/>
      <c r="F20" s="91">
        <f t="shared" si="1"/>
        <v>0</v>
      </c>
      <c r="G20" s="92"/>
      <c r="H20" s="92"/>
      <c r="I20" s="114"/>
      <c r="J20" s="14" t="s">
        <v>3</v>
      </c>
      <c r="K20" s="14"/>
      <c r="L20" s="13"/>
      <c r="M20" s="13"/>
      <c r="N20" s="13"/>
    </row>
    <row r="21" spans="1:19" ht="20.100000000000001" customHeight="1" x14ac:dyDescent="0.25">
      <c r="A21" s="113"/>
      <c r="B21" s="95"/>
      <c r="C21" s="89"/>
      <c r="D21" s="90"/>
      <c r="E21" s="89"/>
      <c r="F21" s="91">
        <f t="shared" si="1"/>
        <v>0</v>
      </c>
      <c r="G21" s="92"/>
      <c r="H21" s="92"/>
      <c r="I21" s="114"/>
      <c r="J21" s="14" t="s">
        <v>3</v>
      </c>
      <c r="K21" s="14"/>
      <c r="L21" s="13"/>
      <c r="M21" s="13"/>
      <c r="N21" s="13"/>
    </row>
    <row r="22" spans="1:19" ht="20.100000000000001" customHeight="1" x14ac:dyDescent="0.25">
      <c r="A22" s="113"/>
      <c r="B22" s="88"/>
      <c r="C22" s="89"/>
      <c r="D22" s="90"/>
      <c r="E22" s="89"/>
      <c r="F22" s="91">
        <f t="shared" si="1"/>
        <v>0</v>
      </c>
      <c r="G22" s="92"/>
      <c r="H22" s="92"/>
      <c r="I22" s="114"/>
      <c r="J22" s="14" t="s">
        <v>3</v>
      </c>
      <c r="K22" s="14"/>
      <c r="L22" s="13"/>
      <c r="M22" s="13"/>
      <c r="N22" s="13"/>
    </row>
    <row r="23" spans="1:19" ht="20.100000000000001" customHeight="1" x14ac:dyDescent="0.25">
      <c r="A23" s="113"/>
      <c r="B23" s="95"/>
      <c r="C23" s="89"/>
      <c r="D23" s="90"/>
      <c r="E23" s="89"/>
      <c r="F23" s="91">
        <f t="shared" si="1"/>
        <v>0</v>
      </c>
      <c r="G23" s="92"/>
      <c r="H23" s="92"/>
      <c r="I23" s="114"/>
      <c r="J23" s="14" t="s">
        <v>3</v>
      </c>
      <c r="K23" s="14"/>
      <c r="L23" s="13"/>
      <c r="M23" s="13"/>
      <c r="N23" s="13"/>
      <c r="P23" s="58" t="b">
        <f t="shared" si="2"/>
        <v>1</v>
      </c>
      <c r="Q23" s="58" t="b">
        <f t="shared" si="3"/>
        <v>1</v>
      </c>
      <c r="R23" s="58" t="b">
        <f t="shared" si="4"/>
        <v>1</v>
      </c>
      <c r="S23" s="58" t="e">
        <f>OR(#REF!&lt;100000,LEN(#REF!)=5)</f>
        <v>#REF!</v>
      </c>
    </row>
    <row r="24" spans="1:19" ht="20.100000000000001" customHeight="1" x14ac:dyDescent="0.25">
      <c r="A24" s="113"/>
      <c r="B24" s="95"/>
      <c r="C24" s="89"/>
      <c r="D24" s="90"/>
      <c r="E24" s="89"/>
      <c r="F24" s="91">
        <f t="shared" si="1"/>
        <v>0</v>
      </c>
      <c r="G24" s="92"/>
      <c r="H24" s="92"/>
      <c r="I24" s="114"/>
      <c r="J24" s="14" t="s">
        <v>90</v>
      </c>
      <c r="K24" s="14"/>
      <c r="L24" s="13"/>
      <c r="M24" s="13"/>
      <c r="N24" s="13"/>
    </row>
    <row r="25" spans="1:19" ht="20.100000000000001" customHeight="1" x14ac:dyDescent="0.25">
      <c r="A25" s="113"/>
      <c r="B25" s="95"/>
      <c r="C25" s="89"/>
      <c r="D25" s="90"/>
      <c r="E25" s="89"/>
      <c r="F25" s="91">
        <f t="shared" si="1"/>
        <v>0</v>
      </c>
      <c r="G25" s="92"/>
      <c r="H25" s="92"/>
      <c r="I25" s="114"/>
      <c r="J25" s="14" t="s">
        <v>90</v>
      </c>
      <c r="K25" s="14"/>
      <c r="L25" s="13"/>
      <c r="M25" s="13"/>
      <c r="N25" s="13"/>
    </row>
    <row r="26" spans="1:19" ht="20.100000000000001" customHeight="1" x14ac:dyDescent="0.25">
      <c r="A26" s="113"/>
      <c r="B26" s="88"/>
      <c r="C26" s="89"/>
      <c r="D26" s="90" t="str">
        <f t="shared" si="0"/>
        <v/>
      </c>
      <c r="E26" s="89"/>
      <c r="F26" s="91"/>
      <c r="G26" s="92"/>
      <c r="H26" s="92"/>
      <c r="I26" s="114"/>
      <c r="J26" s="14" t="s">
        <v>90</v>
      </c>
      <c r="K26" s="14"/>
      <c r="L26" s="13"/>
      <c r="M26" s="13"/>
      <c r="N26" s="13"/>
    </row>
    <row r="27" spans="1:19" ht="20.100000000000001" customHeight="1" x14ac:dyDescent="0.25">
      <c r="A27" s="113"/>
      <c r="B27" s="88"/>
      <c r="C27" s="89"/>
      <c r="D27" s="90" t="str">
        <f t="shared" si="0"/>
        <v/>
      </c>
      <c r="E27" s="89"/>
      <c r="F27" s="91"/>
      <c r="G27" s="92"/>
      <c r="H27" s="92"/>
      <c r="I27" s="114"/>
      <c r="J27" s="14" t="s">
        <v>90</v>
      </c>
      <c r="K27" s="14"/>
      <c r="L27" s="13"/>
      <c r="M27" s="13"/>
      <c r="N27" s="13"/>
    </row>
    <row r="28" spans="1:19" ht="20.100000000000001" customHeight="1" x14ac:dyDescent="0.25">
      <c r="A28" s="98"/>
      <c r="B28" s="88"/>
      <c r="C28" s="89"/>
      <c r="D28" s="90" t="str">
        <f t="shared" si="0"/>
        <v/>
      </c>
      <c r="E28" s="89"/>
      <c r="F28" s="91"/>
      <c r="G28" s="92" t="s">
        <v>74</v>
      </c>
      <c r="H28" s="92" t="s">
        <v>74</v>
      </c>
      <c r="I28" s="92" t="s">
        <v>74</v>
      </c>
      <c r="J28" s="14"/>
      <c r="K28" s="14"/>
      <c r="L28" s="13"/>
      <c r="M28" s="13"/>
      <c r="N28" s="13"/>
      <c r="P28" s="58" t="b">
        <f t="shared" si="2"/>
        <v>0</v>
      </c>
      <c r="Q28" s="58" t="b">
        <f t="shared" si="3"/>
        <v>0</v>
      </c>
      <c r="R28" s="58" t="b">
        <f t="shared" si="4"/>
        <v>0</v>
      </c>
      <c r="S28" s="58" t="e">
        <f>OR(#REF!&lt;100000,LEN(#REF!)=5)</f>
        <v>#REF!</v>
      </c>
    </row>
    <row r="29" spans="1:19" ht="20.100000000000001" customHeight="1" thickBot="1" x14ac:dyDescent="0.25">
      <c r="A29" s="254" t="s">
        <v>9</v>
      </c>
      <c r="B29" s="255"/>
      <c r="C29" s="102">
        <f>SUM(C12:C28)</f>
        <v>582.02</v>
      </c>
      <c r="D29" s="102">
        <f>SUM(D12:D28)</f>
        <v>97.01</v>
      </c>
      <c r="E29" s="102"/>
      <c r="F29" s="139">
        <f t="shared" si="1"/>
        <v>485.01</v>
      </c>
      <c r="G29" s="103"/>
      <c r="H29" s="103"/>
      <c r="I29" s="103"/>
      <c r="J29" s="104"/>
      <c r="K29" s="104"/>
      <c r="L29" s="105"/>
      <c r="M29" s="106"/>
      <c r="N29" s="107"/>
    </row>
    <row r="31" spans="1:19" x14ac:dyDescent="0.2">
      <c r="B31" s="245" t="s">
        <v>8</v>
      </c>
      <c r="C31" s="246"/>
    </row>
    <row r="32" spans="1:19" x14ac:dyDescent="0.2">
      <c r="B32" s="108" t="s">
        <v>7</v>
      </c>
      <c r="C32" s="109" t="s">
        <v>6</v>
      </c>
    </row>
    <row r="33" spans="2:11" x14ac:dyDescent="0.2">
      <c r="B33" s="108" t="s">
        <v>5</v>
      </c>
      <c r="C33" s="109" t="s">
        <v>4</v>
      </c>
      <c r="I33" s="140"/>
      <c r="K33" s="141"/>
    </row>
    <row r="34" spans="2:11" x14ac:dyDescent="0.2">
      <c r="B34" s="108" t="s">
        <v>3</v>
      </c>
      <c r="C34" s="109" t="s">
        <v>2</v>
      </c>
      <c r="I34" s="140"/>
      <c r="K34" s="141"/>
    </row>
    <row r="35" spans="2:11" x14ac:dyDescent="0.2">
      <c r="B35" s="84" t="s">
        <v>1</v>
      </c>
      <c r="C35" s="110" t="s">
        <v>0</v>
      </c>
      <c r="I35" s="140"/>
      <c r="K35" s="141"/>
    </row>
    <row r="36" spans="2:11" x14ac:dyDescent="0.2">
      <c r="I36" s="140"/>
      <c r="K36" s="141"/>
    </row>
  </sheetData>
  <mergeCells count="6">
    <mergeCell ref="B31:C31"/>
    <mergeCell ref="B1:E1"/>
    <mergeCell ref="B3:E3"/>
    <mergeCell ref="G8:J8"/>
    <mergeCell ref="G9:J9"/>
    <mergeCell ref="A29:B29"/>
  </mergeCells>
  <conditionalFormatting sqref="J12 J28:K28 K27">
    <cfRule type="expression" priority="101" stopIfTrue="1">
      <formula>AND(SUM($P12:$T12)&gt;0,NOT(ISBLANK(J12)))</formula>
    </cfRule>
    <cfRule type="expression" dxfId="232" priority="102" stopIfTrue="1">
      <formula>SUM($P12:$T12)&gt;0</formula>
    </cfRule>
  </conditionalFormatting>
  <conditionalFormatting sqref="C5 B1:E1 B3:E3 C12 C14 C28 C17 C20 C22:C25">
    <cfRule type="expression" dxfId="231" priority="103" stopIfTrue="1">
      <formula>ISBLANK(B1)</formula>
    </cfRule>
  </conditionalFormatting>
  <conditionalFormatting sqref="L28:N28 N27">
    <cfRule type="expression" dxfId="230" priority="104" stopIfTrue="1">
      <formula>AND(NOT(ISBLANK($C27)),ISBLANK(L27))</formula>
    </cfRule>
  </conditionalFormatting>
  <conditionalFormatting sqref="B12 B28 B17 B21:B25">
    <cfRule type="expression" dxfId="229" priority="105" stopIfTrue="1">
      <formula>AND(NOT(ISBLANK(C12)),ISBLANK(B12))</formula>
    </cfRule>
  </conditionalFormatting>
  <conditionalFormatting sqref="A12 A14 A28 A17 A23">
    <cfRule type="expression" dxfId="228" priority="106" stopIfTrue="1">
      <formula>AND(NOT(ISBLANK(C12)),ISBLANK(A12))</formula>
    </cfRule>
  </conditionalFormatting>
  <conditionalFormatting sqref="E14:E25 E28">
    <cfRule type="expression" dxfId="227" priority="107" stopIfTrue="1">
      <formula>AND(NOT(ISBLANK(C14)),ISBLANK(E14),B14="S")</formula>
    </cfRule>
  </conditionalFormatting>
  <conditionalFormatting sqref="C13">
    <cfRule type="expression" dxfId="226" priority="97" stopIfTrue="1">
      <formula>ISBLANK(C13)</formula>
    </cfRule>
  </conditionalFormatting>
  <conditionalFormatting sqref="M20">
    <cfRule type="expression" dxfId="225" priority="42" stopIfTrue="1">
      <formula>AND(NOT(ISBLANK($C20)),ISBLANK(M20))</formula>
    </cfRule>
  </conditionalFormatting>
  <conditionalFormatting sqref="B13">
    <cfRule type="expression" dxfId="224" priority="98" stopIfTrue="1">
      <formula>AND(NOT(ISBLANK(C13)),ISBLANK(B13))</formula>
    </cfRule>
  </conditionalFormatting>
  <conditionalFormatting sqref="A13">
    <cfRule type="expression" dxfId="223" priority="99" stopIfTrue="1">
      <formula>AND(NOT(ISBLANK(C13)),ISBLANK(A13))</formula>
    </cfRule>
  </conditionalFormatting>
  <conditionalFormatting sqref="E12:E13">
    <cfRule type="expression" dxfId="222" priority="100" stopIfTrue="1">
      <formula>AND(NOT(ISBLANK(C12)),ISBLANK(E12),B12="S")</formula>
    </cfRule>
  </conditionalFormatting>
  <conditionalFormatting sqref="J13:J27">
    <cfRule type="expression" priority="95" stopIfTrue="1">
      <formula>AND(SUM($P13:$T13)&gt;0,NOT(ISBLANK(J13)))</formula>
    </cfRule>
    <cfRule type="expression" dxfId="221" priority="96" stopIfTrue="1">
      <formula>SUM($P13:$T13)&gt;0</formula>
    </cfRule>
  </conditionalFormatting>
  <conditionalFormatting sqref="C26">
    <cfRule type="expression" dxfId="220" priority="91" stopIfTrue="1">
      <formula>ISBLANK(C26)</formula>
    </cfRule>
  </conditionalFormatting>
  <conditionalFormatting sqref="B26">
    <cfRule type="expression" dxfId="219" priority="92" stopIfTrue="1">
      <formula>AND(NOT(ISBLANK(C26)),ISBLANK(B26))</formula>
    </cfRule>
  </conditionalFormatting>
  <conditionalFormatting sqref="A27">
    <cfRule type="expression" dxfId="218" priority="93" stopIfTrue="1">
      <formula>AND(NOT(ISBLANK(C27)),ISBLANK(A27))</formula>
    </cfRule>
  </conditionalFormatting>
  <conditionalFormatting sqref="E26">
    <cfRule type="expression" dxfId="217" priority="94" stopIfTrue="1">
      <formula>AND(NOT(ISBLANK(C26)),ISBLANK(E26),B26="S")</formula>
    </cfRule>
  </conditionalFormatting>
  <conditionalFormatting sqref="C27">
    <cfRule type="expression" dxfId="216" priority="88" stopIfTrue="1">
      <formula>ISBLANK(C27)</formula>
    </cfRule>
  </conditionalFormatting>
  <conditionalFormatting sqref="B27">
    <cfRule type="expression" dxfId="215" priority="89" stopIfTrue="1">
      <formula>AND(NOT(ISBLANK(C27)),ISBLANK(B27))</formula>
    </cfRule>
  </conditionalFormatting>
  <conditionalFormatting sqref="E27">
    <cfRule type="expression" dxfId="214" priority="90" stopIfTrue="1">
      <formula>AND(NOT(ISBLANK(C27)),ISBLANK(E27),B27="S")</formula>
    </cfRule>
  </conditionalFormatting>
  <conditionalFormatting sqref="M27">
    <cfRule type="expression" dxfId="213" priority="87" stopIfTrue="1">
      <formula>AND(NOT(ISBLANK($C27)),ISBLANK(M27))</formula>
    </cfRule>
  </conditionalFormatting>
  <conditionalFormatting sqref="L27">
    <cfRule type="expression" dxfId="212" priority="86" stopIfTrue="1">
      <formula>AND(NOT(ISBLANK($C27)),ISBLANK(L27))</formula>
    </cfRule>
  </conditionalFormatting>
  <conditionalFormatting sqref="N24">
    <cfRule type="expression" dxfId="211" priority="15" stopIfTrue="1">
      <formula>AND(NOT(ISBLANK($C24)),ISBLANK(N24))</formula>
    </cfRule>
  </conditionalFormatting>
  <conditionalFormatting sqref="N18">
    <cfRule type="expression" dxfId="210" priority="54" stopIfTrue="1">
      <formula>AND(NOT(ISBLANK($C18)),ISBLANK(N18))</formula>
    </cfRule>
  </conditionalFormatting>
  <conditionalFormatting sqref="M17">
    <cfRule type="expression" dxfId="209" priority="60" stopIfTrue="1">
      <formula>AND(NOT(ISBLANK($C17)),ISBLANK(M17))</formula>
    </cfRule>
  </conditionalFormatting>
  <conditionalFormatting sqref="K12">
    <cfRule type="expression" priority="83" stopIfTrue="1">
      <formula>AND(SUM($P12:$T12)&gt;0,NOT(ISBLANK(K12)))</formula>
    </cfRule>
    <cfRule type="expression" dxfId="208" priority="84" stopIfTrue="1">
      <formula>SUM($P12:$T12)&gt;0</formula>
    </cfRule>
  </conditionalFormatting>
  <conditionalFormatting sqref="N12">
    <cfRule type="expression" dxfId="207" priority="85" stopIfTrue="1">
      <formula>AND(NOT(ISBLANK($C12)),ISBLANK(N12))</formula>
    </cfRule>
  </conditionalFormatting>
  <conditionalFormatting sqref="M12">
    <cfRule type="expression" dxfId="206" priority="82" stopIfTrue="1">
      <formula>AND(NOT(ISBLANK($C12)),ISBLANK(M12))</formula>
    </cfRule>
  </conditionalFormatting>
  <conditionalFormatting sqref="L12">
    <cfRule type="expression" dxfId="205" priority="81" stopIfTrue="1">
      <formula>AND(NOT(ISBLANK($C12)),ISBLANK(L12))</formula>
    </cfRule>
  </conditionalFormatting>
  <conditionalFormatting sqref="K13">
    <cfRule type="expression" priority="78" stopIfTrue="1">
      <formula>AND(SUM($P13:$T13)&gt;0,NOT(ISBLANK(K13)))</formula>
    </cfRule>
    <cfRule type="expression" dxfId="204" priority="79" stopIfTrue="1">
      <formula>SUM($P13:$T13)&gt;0</formula>
    </cfRule>
  </conditionalFormatting>
  <conditionalFormatting sqref="N13">
    <cfRule type="expression" dxfId="203" priority="80" stopIfTrue="1">
      <formula>AND(NOT(ISBLANK($C13)),ISBLANK(N13))</formula>
    </cfRule>
  </conditionalFormatting>
  <conditionalFormatting sqref="M13">
    <cfRule type="expression" dxfId="202" priority="77" stopIfTrue="1">
      <formula>AND(NOT(ISBLANK($C13)),ISBLANK(M13))</formula>
    </cfRule>
  </conditionalFormatting>
  <conditionalFormatting sqref="L13">
    <cfRule type="expression" dxfId="201" priority="76" stopIfTrue="1">
      <formula>AND(NOT(ISBLANK($C13)),ISBLANK(L13))</formula>
    </cfRule>
  </conditionalFormatting>
  <conditionalFormatting sqref="K14">
    <cfRule type="expression" priority="73" stopIfTrue="1">
      <formula>AND(SUM($P14:$T14)&gt;0,NOT(ISBLANK(K14)))</formula>
    </cfRule>
    <cfRule type="expression" dxfId="200" priority="74" stopIfTrue="1">
      <formula>SUM($P14:$T14)&gt;0</formula>
    </cfRule>
  </conditionalFormatting>
  <conditionalFormatting sqref="N14">
    <cfRule type="expression" dxfId="199" priority="75" stopIfTrue="1">
      <formula>AND(NOT(ISBLANK($C14)),ISBLANK(N14))</formula>
    </cfRule>
  </conditionalFormatting>
  <conditionalFormatting sqref="M14">
    <cfRule type="expression" dxfId="198" priority="72" stopIfTrue="1">
      <formula>AND(NOT(ISBLANK($C14)),ISBLANK(M14))</formula>
    </cfRule>
  </conditionalFormatting>
  <conditionalFormatting sqref="L14">
    <cfRule type="expression" dxfId="197" priority="71" stopIfTrue="1">
      <formula>AND(NOT(ISBLANK($C14)),ISBLANK(L14))</formula>
    </cfRule>
  </conditionalFormatting>
  <conditionalFormatting sqref="A15:A16">
    <cfRule type="expression" dxfId="196" priority="70" stopIfTrue="1">
      <formula>AND(NOT(ISBLANK(C15)),ISBLANK(A15))</formula>
    </cfRule>
  </conditionalFormatting>
  <conditionalFormatting sqref="C15:C16">
    <cfRule type="expression" dxfId="195" priority="69" stopIfTrue="1">
      <formula>ISBLANK(C15)</formula>
    </cfRule>
  </conditionalFormatting>
  <conditionalFormatting sqref="K15:K16">
    <cfRule type="expression" priority="67" stopIfTrue="1">
      <formula>AND(SUM($P15:$T15)&gt;0,NOT(ISBLANK(K15)))</formula>
    </cfRule>
    <cfRule type="expression" dxfId="194" priority="68" stopIfTrue="1">
      <formula>SUM($P15:$T15)&gt;0</formula>
    </cfRule>
  </conditionalFormatting>
  <conditionalFormatting sqref="M15:M16">
    <cfRule type="expression" dxfId="193" priority="66" stopIfTrue="1">
      <formula>AND(NOT(ISBLANK($C15)),ISBLANK(M15))</formula>
    </cfRule>
  </conditionalFormatting>
  <conditionalFormatting sqref="L15:L16">
    <cfRule type="expression" dxfId="192" priority="65" stopIfTrue="1">
      <formula>AND(NOT(ISBLANK($C15)),ISBLANK(L15))</formula>
    </cfRule>
  </conditionalFormatting>
  <conditionalFormatting sqref="N15">
    <cfRule type="expression" dxfId="191" priority="64" stopIfTrue="1">
      <formula>AND(NOT(ISBLANK($C15)),ISBLANK(N15))</formula>
    </cfRule>
  </conditionalFormatting>
  <conditionalFormatting sqref="N16">
    <cfRule type="expression" dxfId="190" priority="63" stopIfTrue="1">
      <formula>AND(NOT(ISBLANK($C16)),ISBLANK(N16))</formula>
    </cfRule>
  </conditionalFormatting>
  <conditionalFormatting sqref="K17">
    <cfRule type="expression" priority="61" stopIfTrue="1">
      <formula>AND(SUM($P17:$T17)&gt;0,NOT(ISBLANK(K17)))</formula>
    </cfRule>
    <cfRule type="expression" dxfId="189" priority="62" stopIfTrue="1">
      <formula>SUM($P17:$T17)&gt;0</formula>
    </cfRule>
  </conditionalFormatting>
  <conditionalFormatting sqref="L17">
    <cfRule type="expression" dxfId="188" priority="59" stopIfTrue="1">
      <formula>AND(NOT(ISBLANK($C17)),ISBLANK(L17))</formula>
    </cfRule>
  </conditionalFormatting>
  <conditionalFormatting sqref="N17">
    <cfRule type="expression" dxfId="187" priority="58" stopIfTrue="1">
      <formula>AND(NOT(ISBLANK($C17)),ISBLANK(N17))</formula>
    </cfRule>
  </conditionalFormatting>
  <conditionalFormatting sqref="C18:C19">
    <cfRule type="expression" dxfId="186" priority="55" stopIfTrue="1">
      <formula>ISBLANK(C18)</formula>
    </cfRule>
  </conditionalFormatting>
  <conditionalFormatting sqref="B19">
    <cfRule type="expression" dxfId="185" priority="56" stopIfTrue="1">
      <formula>AND(NOT(ISBLANK(C19)),ISBLANK(B19))</formula>
    </cfRule>
  </conditionalFormatting>
  <conditionalFormatting sqref="A18:A19">
    <cfRule type="expression" dxfId="184" priority="57" stopIfTrue="1">
      <formula>AND(NOT(ISBLANK(C18)),ISBLANK(A18))</formula>
    </cfRule>
  </conditionalFormatting>
  <conditionalFormatting sqref="K18:K19">
    <cfRule type="expression" priority="52" stopIfTrue="1">
      <formula>AND(SUM($P18:$T18)&gt;0,NOT(ISBLANK(K18)))</formula>
    </cfRule>
    <cfRule type="expression" dxfId="183" priority="53" stopIfTrue="1">
      <formula>SUM($P18:$T18)&gt;0</formula>
    </cfRule>
  </conditionalFormatting>
  <conditionalFormatting sqref="M18">
    <cfRule type="expression" dxfId="182" priority="51" stopIfTrue="1">
      <formula>AND(NOT(ISBLANK($C18)),ISBLANK(M18))</formula>
    </cfRule>
  </conditionalFormatting>
  <conditionalFormatting sqref="L18:L19">
    <cfRule type="expression" dxfId="181" priority="50" stopIfTrue="1">
      <formula>AND(NOT(ISBLANK($C18)),ISBLANK(L18))</formula>
    </cfRule>
  </conditionalFormatting>
  <conditionalFormatting sqref="N19">
    <cfRule type="expression" dxfId="180" priority="49" stopIfTrue="1">
      <formula>AND(NOT(ISBLANK($C19)),ISBLANK(N19))</formula>
    </cfRule>
  </conditionalFormatting>
  <conditionalFormatting sqref="M19">
    <cfRule type="expression" dxfId="179" priority="48" stopIfTrue="1">
      <formula>AND(NOT(ISBLANK($C19)),ISBLANK(M19))</formula>
    </cfRule>
  </conditionalFormatting>
  <conditionalFormatting sqref="A20">
    <cfRule type="expression" dxfId="178" priority="47" stopIfTrue="1">
      <formula>AND(NOT(ISBLANK(C20)),ISBLANK(A20))</formula>
    </cfRule>
  </conditionalFormatting>
  <conditionalFormatting sqref="B20">
    <cfRule type="expression" dxfId="177" priority="46" stopIfTrue="1">
      <formula>AND(NOT(ISBLANK(C20)),ISBLANK(B20))</formula>
    </cfRule>
  </conditionalFormatting>
  <conditionalFormatting sqref="K20">
    <cfRule type="expression" priority="43" stopIfTrue="1">
      <formula>AND(SUM($P20:$T20)&gt;0,NOT(ISBLANK(K20)))</formula>
    </cfRule>
    <cfRule type="expression" dxfId="176" priority="44" stopIfTrue="1">
      <formula>SUM($P20:$T20)&gt;0</formula>
    </cfRule>
  </conditionalFormatting>
  <conditionalFormatting sqref="N20">
    <cfRule type="expression" dxfId="175" priority="45" stopIfTrue="1">
      <formula>AND(NOT(ISBLANK($C20)),ISBLANK(N20))</formula>
    </cfRule>
  </conditionalFormatting>
  <conditionalFormatting sqref="L20">
    <cfRule type="expression" dxfId="174" priority="41" stopIfTrue="1">
      <formula>AND(NOT(ISBLANK($C20)),ISBLANK(L20))</formula>
    </cfRule>
  </conditionalFormatting>
  <conditionalFormatting sqref="A21">
    <cfRule type="expression" dxfId="173" priority="40" stopIfTrue="1">
      <formula>AND(NOT(ISBLANK(C21)),ISBLANK(A21))</formula>
    </cfRule>
  </conditionalFormatting>
  <conditionalFormatting sqref="C21">
    <cfRule type="expression" dxfId="172" priority="39" stopIfTrue="1">
      <formula>ISBLANK(C21)</formula>
    </cfRule>
  </conditionalFormatting>
  <conditionalFormatting sqref="K21">
    <cfRule type="expression" priority="37" stopIfTrue="1">
      <formula>AND(SUM($P21:$T21)&gt;0,NOT(ISBLANK(K21)))</formula>
    </cfRule>
    <cfRule type="expression" dxfId="171" priority="38" stopIfTrue="1">
      <formula>SUM($P21:$T21)&gt;0</formula>
    </cfRule>
  </conditionalFormatting>
  <conditionalFormatting sqref="N21">
    <cfRule type="expression" dxfId="170" priority="36" stopIfTrue="1">
      <formula>AND(NOT(ISBLANK($C21)),ISBLANK(N21))</formula>
    </cfRule>
  </conditionalFormatting>
  <conditionalFormatting sqref="L21">
    <cfRule type="expression" dxfId="169" priority="35" stopIfTrue="1">
      <formula>AND(NOT(ISBLANK($C21)),ISBLANK(L21))</formula>
    </cfRule>
  </conditionalFormatting>
  <conditionalFormatting sqref="M21">
    <cfRule type="expression" dxfId="168" priority="34" stopIfTrue="1">
      <formula>AND(NOT(ISBLANK($C21)),ISBLANK(M21))</formula>
    </cfRule>
  </conditionalFormatting>
  <conditionalFormatting sqref="A22">
    <cfRule type="expression" dxfId="167" priority="33" stopIfTrue="1">
      <formula>AND(NOT(ISBLANK(C22)),ISBLANK(A22))</formula>
    </cfRule>
  </conditionalFormatting>
  <conditionalFormatting sqref="K22">
    <cfRule type="expression" priority="30" stopIfTrue="1">
      <formula>AND(SUM($P22:$T22)&gt;0,NOT(ISBLANK(K22)))</formula>
    </cfRule>
    <cfRule type="expression" dxfId="166" priority="31" stopIfTrue="1">
      <formula>SUM($P22:$T22)&gt;0</formula>
    </cfRule>
  </conditionalFormatting>
  <conditionalFormatting sqref="N22">
    <cfRule type="expression" dxfId="165" priority="32" stopIfTrue="1">
      <formula>AND(NOT(ISBLANK($C22)),ISBLANK(N22))</formula>
    </cfRule>
  </conditionalFormatting>
  <conditionalFormatting sqref="L22">
    <cfRule type="expression" dxfId="164" priority="29" stopIfTrue="1">
      <formula>AND(NOT(ISBLANK($C22)),ISBLANK(L22))</formula>
    </cfRule>
  </conditionalFormatting>
  <conditionalFormatting sqref="M22">
    <cfRule type="expression" dxfId="163" priority="28" stopIfTrue="1">
      <formula>AND(NOT(ISBLANK($C22)),ISBLANK(M22))</formula>
    </cfRule>
  </conditionalFormatting>
  <conditionalFormatting sqref="K23">
    <cfRule type="expression" priority="25" stopIfTrue="1">
      <formula>AND(SUM($P23:$T23)&gt;0,NOT(ISBLANK(K23)))</formula>
    </cfRule>
    <cfRule type="expression" dxfId="162" priority="26" stopIfTrue="1">
      <formula>SUM($P23:$T23)&gt;0</formula>
    </cfRule>
  </conditionalFormatting>
  <conditionalFormatting sqref="N23">
    <cfRule type="expression" dxfId="161" priority="27" stopIfTrue="1">
      <formula>AND(NOT(ISBLANK($C23)),ISBLANK(N23))</formula>
    </cfRule>
  </conditionalFormatting>
  <conditionalFormatting sqref="M23">
    <cfRule type="expression" dxfId="160" priority="24" stopIfTrue="1">
      <formula>AND(NOT(ISBLANK($C23)),ISBLANK(M23))</formula>
    </cfRule>
  </conditionalFormatting>
  <conditionalFormatting sqref="L23">
    <cfRule type="expression" dxfId="159" priority="23" stopIfTrue="1">
      <formula>AND(NOT(ISBLANK($C23)),ISBLANK(L23))</formula>
    </cfRule>
  </conditionalFormatting>
  <conditionalFormatting sqref="A24">
    <cfRule type="expression" dxfId="158" priority="22" stopIfTrue="1">
      <formula>AND(NOT(ISBLANK(C24)),ISBLANK(A24))</formula>
    </cfRule>
  </conditionalFormatting>
  <conditionalFormatting sqref="L26">
    <cfRule type="expression" dxfId="157" priority="5" stopIfTrue="1">
      <formula>AND(NOT(ISBLANK($C26)),ISBLANK(L26))</formula>
    </cfRule>
  </conditionalFormatting>
  <conditionalFormatting sqref="A25">
    <cfRule type="expression" dxfId="156" priority="21" stopIfTrue="1">
      <formula>AND(NOT(ISBLANK(C25)),ISBLANK(A25))</formula>
    </cfRule>
  </conditionalFormatting>
  <conditionalFormatting sqref="K25">
    <cfRule type="expression" priority="18" stopIfTrue="1">
      <formula>AND(SUM($P25:$T25)&gt;0,NOT(ISBLANK(K25)))</formula>
    </cfRule>
    <cfRule type="expression" dxfId="155" priority="19" stopIfTrue="1">
      <formula>SUM($P25:$T25)&gt;0</formula>
    </cfRule>
  </conditionalFormatting>
  <conditionalFormatting sqref="N25">
    <cfRule type="expression" dxfId="154" priority="20" stopIfTrue="1">
      <formula>AND(NOT(ISBLANK($C25)),ISBLANK(N25))</formula>
    </cfRule>
  </conditionalFormatting>
  <conditionalFormatting sqref="L25">
    <cfRule type="expression" dxfId="153" priority="17" stopIfTrue="1">
      <formula>AND(NOT(ISBLANK($C25)),ISBLANK(L25))</formula>
    </cfRule>
  </conditionalFormatting>
  <conditionalFormatting sqref="M25">
    <cfRule type="expression" dxfId="152" priority="16" stopIfTrue="1">
      <formula>AND(NOT(ISBLANK($C25)),ISBLANK(M25))</formula>
    </cfRule>
  </conditionalFormatting>
  <conditionalFormatting sqref="K24">
    <cfRule type="expression" priority="13" stopIfTrue="1">
      <formula>AND(SUM($P24:$T24)&gt;0,NOT(ISBLANK(K24)))</formula>
    </cfRule>
    <cfRule type="expression" dxfId="151" priority="14" stopIfTrue="1">
      <formula>SUM($P24:$T24)&gt;0</formula>
    </cfRule>
  </conditionalFormatting>
  <conditionalFormatting sqref="M24">
    <cfRule type="expression" dxfId="150" priority="12" stopIfTrue="1">
      <formula>AND(NOT(ISBLANK($C24)),ISBLANK(M24))</formula>
    </cfRule>
  </conditionalFormatting>
  <conditionalFormatting sqref="L24">
    <cfRule type="expression" dxfId="149" priority="11" stopIfTrue="1">
      <formula>AND(NOT(ISBLANK($C24)),ISBLANK(L24))</formula>
    </cfRule>
  </conditionalFormatting>
  <conditionalFormatting sqref="A26">
    <cfRule type="expression" dxfId="148" priority="10" stopIfTrue="1">
      <formula>AND(NOT(ISBLANK(C26)),ISBLANK(A26))</formula>
    </cfRule>
  </conditionalFormatting>
  <conditionalFormatting sqref="K26">
    <cfRule type="expression" priority="7" stopIfTrue="1">
      <formula>AND(SUM($P26:$T26)&gt;0,NOT(ISBLANK(K26)))</formula>
    </cfRule>
    <cfRule type="expression" dxfId="147" priority="8" stopIfTrue="1">
      <formula>SUM($P26:$T26)&gt;0</formula>
    </cfRule>
  </conditionalFormatting>
  <conditionalFormatting sqref="N26">
    <cfRule type="expression" dxfId="146" priority="9" stopIfTrue="1">
      <formula>AND(NOT(ISBLANK($C26)),ISBLANK(N26))</formula>
    </cfRule>
  </conditionalFormatting>
  <conditionalFormatting sqref="M26">
    <cfRule type="expression" dxfId="145" priority="6" stopIfTrue="1">
      <formula>AND(NOT(ISBLANK($C26)),ISBLANK(M26))</formula>
    </cfRule>
  </conditionalFormatting>
  <conditionalFormatting sqref="B15">
    <cfRule type="expression" dxfId="144" priority="4" stopIfTrue="1">
      <formula>AND(NOT(ISBLANK(C15)),ISBLANK(B15))</formula>
    </cfRule>
  </conditionalFormatting>
  <conditionalFormatting sqref="B14">
    <cfRule type="expression" dxfId="143" priority="3" stopIfTrue="1">
      <formula>AND(NOT(ISBLANK(C14)),ISBLANK(B14))</formula>
    </cfRule>
  </conditionalFormatting>
  <conditionalFormatting sqref="B16">
    <cfRule type="expression" dxfId="142" priority="2" stopIfTrue="1">
      <formula>AND(NOT(ISBLANK(C16)),ISBLANK(B16))</formula>
    </cfRule>
  </conditionalFormatting>
  <conditionalFormatting sqref="B18">
    <cfRule type="expression" dxfId="141" priority="1" stopIfTrue="1">
      <formula>AND(NOT(ISBLANK(C18)),ISBLANK(B18))</formula>
    </cfRule>
  </conditionalFormatting>
  <dataValidations count="4">
    <dataValidation type="list" allowBlank="1" showInputMessage="1" showErrorMessage="1" sqref="B19">
      <formula1>$B$40:$B$43</formula1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20:B28 B12:B18">
      <formula1>$B$32:$B$35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6"/>
  <sheetViews>
    <sheetView zoomScale="80" zoomScaleNormal="80" workbookViewId="0">
      <selection activeCell="H36" sqref="H36"/>
    </sheetView>
  </sheetViews>
  <sheetFormatPr defaultColWidth="9.140625" defaultRowHeight="12.75" outlineLevelCol="1" x14ac:dyDescent="0.2"/>
  <cols>
    <col min="1" max="1" width="11.85546875" style="1" bestFit="1" customWidth="1"/>
    <col min="2" max="2" width="10.42578125" style="1" customWidth="1"/>
    <col min="3" max="6" width="15.7109375" style="1" customWidth="1"/>
    <col min="7" max="7" width="8.42578125" style="1" customWidth="1"/>
    <col min="8" max="8" width="9" style="1" customWidth="1"/>
    <col min="9" max="9" width="11.7109375" style="1" bestFit="1" customWidth="1"/>
    <col min="10" max="10" width="3" style="1" customWidth="1"/>
    <col min="11" max="11" width="29.7109375" style="1" customWidth="1"/>
    <col min="12" max="12" width="50.7109375" style="1" customWidth="1"/>
    <col min="13" max="14" width="27.42578125" style="1" customWidth="1"/>
    <col min="15" max="15" width="9.140625" style="1"/>
    <col min="16" max="19" width="0" style="1" hidden="1" customWidth="1" outlineLevel="1"/>
    <col min="20" max="20" width="9.140625" style="1" collapsed="1"/>
    <col min="21" max="16384" width="9.140625" style="1"/>
  </cols>
  <sheetData>
    <row r="1" spans="1:26" ht="36.75" customHeight="1" x14ac:dyDescent="0.2">
      <c r="A1" s="53" t="s">
        <v>68</v>
      </c>
      <c r="B1" s="258" t="s">
        <v>69</v>
      </c>
      <c r="C1" s="259"/>
      <c r="D1" s="259"/>
      <c r="E1" s="260"/>
      <c r="F1" s="52"/>
      <c r="G1" s="52"/>
      <c r="H1" s="52"/>
      <c r="I1" s="52"/>
      <c r="J1" s="52"/>
      <c r="K1" s="52"/>
      <c r="L1" s="51"/>
      <c r="M1" s="51"/>
      <c r="N1" s="50"/>
    </row>
    <row r="2" spans="1:26" x14ac:dyDescent="0.2">
      <c r="A2" s="4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39"/>
    </row>
    <row r="3" spans="1:26" ht="36.75" customHeight="1" x14ac:dyDescent="0.2">
      <c r="A3" s="49" t="s">
        <v>66</v>
      </c>
      <c r="B3" s="258" t="s">
        <v>177</v>
      </c>
      <c r="C3" s="259"/>
      <c r="D3" s="259"/>
      <c r="E3" s="260"/>
      <c r="F3" s="48"/>
      <c r="G3" s="48"/>
      <c r="H3" s="48"/>
      <c r="I3" s="48"/>
      <c r="J3" s="48"/>
      <c r="K3" s="48"/>
      <c r="L3" s="40"/>
      <c r="M3" s="40"/>
      <c r="N3" s="39"/>
    </row>
    <row r="4" spans="1:26" x14ac:dyDescent="0.2">
      <c r="A4" s="4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39"/>
    </row>
    <row r="5" spans="1:26" ht="36" customHeight="1" x14ac:dyDescent="0.2">
      <c r="A5" s="47" t="s">
        <v>65</v>
      </c>
      <c r="B5" s="46" t="s">
        <v>64</v>
      </c>
      <c r="C5" s="45">
        <v>43906</v>
      </c>
      <c r="D5" s="46" t="s">
        <v>63</v>
      </c>
      <c r="E5" s="120">
        <v>43906</v>
      </c>
      <c r="F5" s="121"/>
      <c r="G5" s="122"/>
      <c r="H5" s="123"/>
      <c r="I5" s="123"/>
      <c r="J5" s="123"/>
      <c r="K5" s="123"/>
      <c r="L5" s="40"/>
      <c r="M5" s="40"/>
      <c r="N5" s="39"/>
    </row>
    <row r="6" spans="1:26" x14ac:dyDescent="0.2">
      <c r="A6" s="41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9"/>
    </row>
    <row r="7" spans="1:26" x14ac:dyDescent="0.2">
      <c r="A7" s="41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39"/>
    </row>
    <row r="8" spans="1:26" x14ac:dyDescent="0.2">
      <c r="A8" s="115" t="s">
        <v>62</v>
      </c>
      <c r="B8" s="37" t="s">
        <v>60</v>
      </c>
      <c r="C8" s="37" t="s">
        <v>61</v>
      </c>
      <c r="D8" s="37" t="s">
        <v>60</v>
      </c>
      <c r="E8" s="37" t="s">
        <v>59</v>
      </c>
      <c r="F8" s="37" t="s">
        <v>58</v>
      </c>
      <c r="G8" s="256" t="s">
        <v>57</v>
      </c>
      <c r="H8" s="261"/>
      <c r="I8" s="261"/>
      <c r="J8" s="257"/>
      <c r="K8" s="115" t="s">
        <v>56</v>
      </c>
      <c r="L8" s="37" t="s">
        <v>55</v>
      </c>
      <c r="M8" s="36" t="s">
        <v>54</v>
      </c>
      <c r="N8" s="36" t="s">
        <v>53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x14ac:dyDescent="0.2">
      <c r="A9" s="35" t="s">
        <v>52</v>
      </c>
      <c r="B9" s="34" t="s">
        <v>51</v>
      </c>
      <c r="C9" s="34" t="s">
        <v>49</v>
      </c>
      <c r="D9" s="34" t="s">
        <v>49</v>
      </c>
      <c r="E9" s="34" t="s">
        <v>50</v>
      </c>
      <c r="F9" s="34" t="s">
        <v>49</v>
      </c>
      <c r="G9" s="262"/>
      <c r="H9" s="263"/>
      <c r="I9" s="263"/>
      <c r="J9" s="264"/>
      <c r="K9" s="35" t="s">
        <v>48</v>
      </c>
      <c r="L9" s="34" t="s">
        <v>47</v>
      </c>
      <c r="M9" s="33"/>
      <c r="N9" s="124" t="s">
        <v>46</v>
      </c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x14ac:dyDescent="0.2">
      <c r="A10" s="30" t="s">
        <v>45</v>
      </c>
      <c r="B10" s="26" t="s">
        <v>44</v>
      </c>
      <c r="C10" s="26" t="s">
        <v>43</v>
      </c>
      <c r="D10" s="26" t="s">
        <v>43</v>
      </c>
      <c r="E10" s="26" t="s">
        <v>43</v>
      </c>
      <c r="F10" s="26" t="s">
        <v>43</v>
      </c>
      <c r="G10" s="25" t="s">
        <v>42</v>
      </c>
      <c r="H10" s="25" t="s">
        <v>41</v>
      </c>
      <c r="I10" s="25" t="s">
        <v>40</v>
      </c>
      <c r="J10" s="25"/>
      <c r="K10" s="29" t="s">
        <v>39</v>
      </c>
      <c r="L10" s="24"/>
      <c r="M10" s="4"/>
      <c r="N10" s="28"/>
    </row>
    <row r="11" spans="1:26" ht="0.75" customHeight="1" x14ac:dyDescent="0.2">
      <c r="A11" s="27"/>
      <c r="B11" s="26"/>
      <c r="C11" s="26"/>
      <c r="D11" s="26"/>
      <c r="E11" s="26"/>
      <c r="F11" s="26"/>
      <c r="G11" s="25"/>
      <c r="H11" s="25"/>
      <c r="I11" s="25"/>
      <c r="J11" s="25"/>
      <c r="K11" s="25"/>
      <c r="L11" s="24"/>
      <c r="M11" s="4"/>
      <c r="N11" s="4"/>
    </row>
    <row r="12" spans="1:26" ht="31.5" x14ac:dyDescent="0.25">
      <c r="A12" s="19" t="s">
        <v>89</v>
      </c>
      <c r="B12" s="18" t="s">
        <v>5</v>
      </c>
      <c r="C12" s="16">
        <v>112.5</v>
      </c>
      <c r="D12" s="17">
        <v>0</v>
      </c>
      <c r="E12" s="16"/>
      <c r="F12" s="125">
        <f t="shared" ref="F12:F25" si="0">C12-D12</f>
        <v>112.5</v>
      </c>
      <c r="G12" s="126">
        <v>140</v>
      </c>
      <c r="H12" s="126">
        <v>3001</v>
      </c>
      <c r="I12" s="127"/>
      <c r="J12" s="14" t="s">
        <v>90</v>
      </c>
      <c r="K12" s="14" t="s">
        <v>91</v>
      </c>
      <c r="L12" s="20" t="s">
        <v>92</v>
      </c>
      <c r="M12" s="13" t="s">
        <v>93</v>
      </c>
      <c r="N12" s="13" t="s">
        <v>94</v>
      </c>
      <c r="P12" s="1" t="b">
        <f>OR(G12&lt;100,LEN(G12)=2)</f>
        <v>0</v>
      </c>
      <c r="Q12" s="1" t="b">
        <f>OR(H12&lt;1000,LEN(H12)=3)</f>
        <v>0</v>
      </c>
      <c r="R12" s="1" t="b">
        <f>IF(I12&lt;1000,TRUE)</f>
        <v>1</v>
      </c>
      <c r="S12" s="1" t="e">
        <f>OR(#REF!&lt;100000,LEN(#REF!)=5)</f>
        <v>#REF!</v>
      </c>
    </row>
    <row r="13" spans="1:26" ht="20.100000000000001" customHeight="1" x14ac:dyDescent="0.25">
      <c r="A13" s="19"/>
      <c r="B13" s="18" t="s">
        <v>90</v>
      </c>
      <c r="C13" s="16"/>
      <c r="D13" s="17">
        <f t="shared" ref="D13:D18" si="1">IF(B13="S",IF(ISBLANK(E13),ROUND(C13*0.2/1.2,2),E13),"")</f>
        <v>0</v>
      </c>
      <c r="E13" s="16"/>
      <c r="F13" s="125">
        <f t="shared" si="0"/>
        <v>0</v>
      </c>
      <c r="G13" s="126"/>
      <c r="H13" s="126"/>
      <c r="I13" s="127"/>
      <c r="J13" s="14" t="s">
        <v>3</v>
      </c>
      <c r="K13" s="14"/>
      <c r="L13" s="13"/>
      <c r="M13" s="13"/>
      <c r="N13" s="13"/>
      <c r="P13" s="1" t="b">
        <f>OR(G13&lt;100,LEN(G13)=2)</f>
        <v>1</v>
      </c>
      <c r="Q13" s="1" t="b">
        <f>OR(H13&lt;1000,LEN(H13)=3)</f>
        <v>1</v>
      </c>
      <c r="R13" s="1" t="b">
        <f>IF(I13&lt;1000,TRUE)</f>
        <v>1</v>
      </c>
      <c r="S13" s="1" t="e">
        <f>OR(#REF!&lt;100000,LEN(#REF!)=5)</f>
        <v>#REF!</v>
      </c>
    </row>
    <row r="14" spans="1:26" ht="20.100000000000001" customHeight="1" x14ac:dyDescent="0.25">
      <c r="A14" s="19"/>
      <c r="B14" s="18" t="s">
        <v>3</v>
      </c>
      <c r="C14" s="16"/>
      <c r="D14" s="17">
        <f t="shared" si="1"/>
        <v>0</v>
      </c>
      <c r="E14" s="16"/>
      <c r="F14" s="125">
        <f t="shared" si="0"/>
        <v>0</v>
      </c>
      <c r="G14" s="126"/>
      <c r="H14" s="126"/>
      <c r="I14" s="127"/>
      <c r="J14" s="14" t="s">
        <v>3</v>
      </c>
      <c r="K14" s="14"/>
      <c r="L14" s="13"/>
      <c r="M14" s="13"/>
      <c r="N14" s="13"/>
    </row>
    <row r="15" spans="1:26" ht="20.100000000000001" customHeight="1" x14ac:dyDescent="0.25">
      <c r="A15" s="19"/>
      <c r="B15" s="18" t="s">
        <v>90</v>
      </c>
      <c r="C15" s="16"/>
      <c r="D15" s="17">
        <f t="shared" si="1"/>
        <v>0</v>
      </c>
      <c r="E15" s="16"/>
      <c r="F15" s="125">
        <f t="shared" si="0"/>
        <v>0</v>
      </c>
      <c r="G15" s="126"/>
      <c r="H15" s="126"/>
      <c r="I15" s="127"/>
      <c r="J15" s="14" t="s">
        <v>90</v>
      </c>
      <c r="K15" s="14"/>
      <c r="L15" s="13"/>
      <c r="M15" s="13"/>
      <c r="N15" s="13"/>
    </row>
    <row r="16" spans="1:26" ht="20.100000000000001" customHeight="1" x14ac:dyDescent="0.25">
      <c r="A16" s="19"/>
      <c r="B16" s="18" t="s">
        <v>3</v>
      </c>
      <c r="C16" s="16"/>
      <c r="D16" s="17">
        <f t="shared" si="1"/>
        <v>0</v>
      </c>
      <c r="E16" s="16"/>
      <c r="F16" s="125">
        <f t="shared" si="0"/>
        <v>0</v>
      </c>
      <c r="G16" s="126"/>
      <c r="H16" s="126"/>
      <c r="I16" s="127"/>
      <c r="J16" s="14" t="s">
        <v>90</v>
      </c>
      <c r="K16" s="14"/>
      <c r="L16" s="13"/>
      <c r="M16" s="13"/>
      <c r="N16" s="13"/>
    </row>
    <row r="17" spans="1:19" ht="20.100000000000001" customHeight="1" x14ac:dyDescent="0.25">
      <c r="A17" s="19"/>
      <c r="B17" s="18" t="s">
        <v>90</v>
      </c>
      <c r="C17" s="16"/>
      <c r="D17" s="17">
        <f t="shared" si="1"/>
        <v>0</v>
      </c>
      <c r="E17" s="16"/>
      <c r="F17" s="125">
        <f t="shared" si="0"/>
        <v>0</v>
      </c>
      <c r="G17" s="126"/>
      <c r="H17" s="126"/>
      <c r="I17" s="127"/>
      <c r="J17" s="14" t="s">
        <v>90</v>
      </c>
      <c r="K17" s="14"/>
      <c r="L17" s="13"/>
      <c r="M17" s="13"/>
      <c r="N17" s="13"/>
    </row>
    <row r="18" spans="1:19" ht="20.100000000000001" customHeight="1" x14ac:dyDescent="0.25">
      <c r="A18" s="19"/>
      <c r="B18" s="18" t="s">
        <v>3</v>
      </c>
      <c r="C18" s="16"/>
      <c r="D18" s="17">
        <f t="shared" si="1"/>
        <v>0</v>
      </c>
      <c r="E18" s="16"/>
      <c r="F18" s="125">
        <f t="shared" si="0"/>
        <v>0</v>
      </c>
      <c r="G18" s="126"/>
      <c r="H18" s="126"/>
      <c r="I18" s="127"/>
      <c r="J18" s="14" t="s">
        <v>3</v>
      </c>
      <c r="K18" s="14"/>
      <c r="L18" s="13"/>
      <c r="M18" s="13"/>
      <c r="N18" s="13"/>
    </row>
    <row r="19" spans="1:19" ht="20.100000000000001" customHeight="1" x14ac:dyDescent="0.25">
      <c r="A19" s="19"/>
      <c r="B19" s="18"/>
      <c r="C19" s="16"/>
      <c r="D19" s="17"/>
      <c r="E19" s="16"/>
      <c r="F19" s="125">
        <f t="shared" si="0"/>
        <v>0</v>
      </c>
      <c r="G19" s="126"/>
      <c r="H19" s="126"/>
      <c r="I19" s="127"/>
      <c r="J19" s="14" t="s">
        <v>3</v>
      </c>
      <c r="K19" s="14"/>
      <c r="L19" s="13"/>
      <c r="M19" s="13"/>
      <c r="N19" s="13"/>
    </row>
    <row r="20" spans="1:19" ht="20.100000000000001" customHeight="1" x14ac:dyDescent="0.25">
      <c r="A20" s="19"/>
      <c r="B20" s="128"/>
      <c r="C20" s="16"/>
      <c r="D20" s="17"/>
      <c r="E20" s="16"/>
      <c r="F20" s="125">
        <f t="shared" si="0"/>
        <v>0</v>
      </c>
      <c r="G20" s="126"/>
      <c r="H20" s="126"/>
      <c r="I20" s="127"/>
      <c r="J20" s="14" t="s">
        <v>3</v>
      </c>
      <c r="K20" s="14"/>
      <c r="L20" s="13"/>
      <c r="M20" s="13"/>
      <c r="N20" s="13"/>
    </row>
    <row r="21" spans="1:19" ht="20.100000000000001" customHeight="1" x14ac:dyDescent="0.25">
      <c r="A21" s="19"/>
      <c r="B21" s="128"/>
      <c r="C21" s="16"/>
      <c r="D21" s="17"/>
      <c r="E21" s="16"/>
      <c r="F21" s="125">
        <f t="shared" si="0"/>
        <v>0</v>
      </c>
      <c r="G21" s="126"/>
      <c r="H21" s="126"/>
      <c r="I21" s="127"/>
      <c r="J21" s="14" t="s">
        <v>3</v>
      </c>
      <c r="K21" s="14"/>
      <c r="L21" s="13"/>
      <c r="M21" s="13"/>
      <c r="N21" s="13"/>
    </row>
    <row r="22" spans="1:19" ht="20.100000000000001" customHeight="1" x14ac:dyDescent="0.25">
      <c r="A22" s="19"/>
      <c r="B22" s="18"/>
      <c r="C22" s="16"/>
      <c r="D22" s="17"/>
      <c r="E22" s="16"/>
      <c r="F22" s="125">
        <f t="shared" si="0"/>
        <v>0</v>
      </c>
      <c r="G22" s="126"/>
      <c r="H22" s="126"/>
      <c r="I22" s="127"/>
      <c r="J22" s="14" t="s">
        <v>3</v>
      </c>
      <c r="K22" s="14"/>
      <c r="L22" s="13"/>
      <c r="M22" s="13"/>
      <c r="N22" s="13"/>
    </row>
    <row r="23" spans="1:19" ht="20.100000000000001" customHeight="1" x14ac:dyDescent="0.25">
      <c r="A23" s="19"/>
      <c r="B23" s="128"/>
      <c r="C23" s="16"/>
      <c r="D23" s="17"/>
      <c r="E23" s="16"/>
      <c r="F23" s="125">
        <f t="shared" si="0"/>
        <v>0</v>
      </c>
      <c r="G23" s="126"/>
      <c r="H23" s="126"/>
      <c r="I23" s="127"/>
      <c r="J23" s="14" t="s">
        <v>3</v>
      </c>
      <c r="K23" s="14"/>
      <c r="L23" s="13"/>
      <c r="M23" s="13"/>
      <c r="N23" s="13"/>
      <c r="P23" s="1" t="b">
        <f>OR(G23&lt;100,LEN(G23)=2)</f>
        <v>1</v>
      </c>
      <c r="Q23" s="1" t="b">
        <f>OR(H23&lt;1000,LEN(H23)=3)</f>
        <v>1</v>
      </c>
      <c r="R23" s="1" t="b">
        <f>IF(I23&lt;1000,TRUE)</f>
        <v>1</v>
      </c>
      <c r="S23" s="1" t="e">
        <f>OR(#REF!&lt;100000,LEN(#REF!)=5)</f>
        <v>#REF!</v>
      </c>
    </row>
    <row r="24" spans="1:19" ht="20.100000000000001" customHeight="1" x14ac:dyDescent="0.25">
      <c r="A24" s="19"/>
      <c r="B24" s="128"/>
      <c r="C24" s="16"/>
      <c r="D24" s="17"/>
      <c r="E24" s="16"/>
      <c r="F24" s="125">
        <f t="shared" si="0"/>
        <v>0</v>
      </c>
      <c r="G24" s="126"/>
      <c r="H24" s="126"/>
      <c r="I24" s="127"/>
      <c r="J24" s="14" t="s">
        <v>90</v>
      </c>
      <c r="K24" s="14"/>
      <c r="L24" s="13"/>
      <c r="M24" s="13"/>
      <c r="N24" s="13"/>
    </row>
    <row r="25" spans="1:19" ht="20.100000000000001" customHeight="1" x14ac:dyDescent="0.25">
      <c r="A25" s="19"/>
      <c r="B25" s="128"/>
      <c r="C25" s="16"/>
      <c r="D25" s="17"/>
      <c r="E25" s="16"/>
      <c r="F25" s="125">
        <f t="shared" si="0"/>
        <v>0</v>
      </c>
      <c r="G25" s="126"/>
      <c r="H25" s="126"/>
      <c r="I25" s="127"/>
      <c r="J25" s="14" t="s">
        <v>90</v>
      </c>
      <c r="K25" s="14"/>
      <c r="L25" s="13"/>
      <c r="M25" s="13"/>
      <c r="N25" s="13"/>
    </row>
    <row r="26" spans="1:19" ht="20.100000000000001" customHeight="1" x14ac:dyDescent="0.25">
      <c r="A26" s="19"/>
      <c r="B26" s="18"/>
      <c r="C26" s="16"/>
      <c r="D26" s="17" t="str">
        <f>IF(B26="S",IF(ISBLANK(E26),ROUND(C26*0.2/1.2,2),E26),"")</f>
        <v/>
      </c>
      <c r="E26" s="16"/>
      <c r="F26" s="125"/>
      <c r="G26" s="126"/>
      <c r="H26" s="126"/>
      <c r="I26" s="127"/>
      <c r="J26" s="14" t="s">
        <v>90</v>
      </c>
      <c r="K26" s="14"/>
      <c r="L26" s="13"/>
      <c r="M26" s="13"/>
      <c r="N26" s="13"/>
    </row>
    <row r="27" spans="1:19" ht="20.100000000000001" customHeight="1" x14ac:dyDescent="0.25">
      <c r="A27" s="19"/>
      <c r="B27" s="18"/>
      <c r="C27" s="16"/>
      <c r="D27" s="17" t="str">
        <f>IF(B27="S",IF(ISBLANK(E27),ROUND(C27*0.2/1.2,2),E27),"")</f>
        <v/>
      </c>
      <c r="E27" s="16"/>
      <c r="F27" s="125"/>
      <c r="G27" s="126"/>
      <c r="H27" s="126"/>
      <c r="I27" s="127"/>
      <c r="J27" s="14" t="s">
        <v>90</v>
      </c>
      <c r="K27" s="14"/>
      <c r="L27" s="13"/>
      <c r="M27" s="13"/>
      <c r="N27" s="13"/>
    </row>
    <row r="28" spans="1:19" ht="20.100000000000001" customHeight="1" x14ac:dyDescent="0.25">
      <c r="A28" s="129"/>
      <c r="B28" s="18"/>
      <c r="C28" s="16"/>
      <c r="D28" s="17" t="str">
        <f>IF(B28="S",IF(ISBLANK(E28),ROUND(C28*0.2/1.2,2),E28),"")</f>
        <v/>
      </c>
      <c r="E28" s="16"/>
      <c r="F28" s="125"/>
      <c r="G28" s="126" t="s">
        <v>74</v>
      </c>
      <c r="H28" s="126" t="s">
        <v>74</v>
      </c>
      <c r="I28" s="126" t="s">
        <v>74</v>
      </c>
      <c r="J28" s="14"/>
      <c r="K28" s="14"/>
      <c r="L28" s="13"/>
      <c r="M28" s="13"/>
      <c r="N28" s="13"/>
      <c r="P28" s="1" t="b">
        <f>OR(G28&lt;100,LEN(G28)=2)</f>
        <v>0</v>
      </c>
      <c r="Q28" s="1" t="b">
        <f>OR(H28&lt;1000,LEN(H28)=3)</f>
        <v>0</v>
      </c>
      <c r="R28" s="1" t="b">
        <f>IF(I28&lt;1000,TRUE)</f>
        <v>0</v>
      </c>
      <c r="S28" s="1" t="e">
        <f>OR(#REF!&lt;100000,LEN(#REF!)=5)</f>
        <v>#REF!</v>
      </c>
    </row>
    <row r="29" spans="1:19" ht="20.100000000000001" customHeight="1" thickBot="1" x14ac:dyDescent="0.25">
      <c r="A29" s="265" t="s">
        <v>9</v>
      </c>
      <c r="B29" s="266"/>
      <c r="C29" s="12">
        <f>SUM(C12:C28)</f>
        <v>112.5</v>
      </c>
      <c r="D29" s="12">
        <f>SUM(D12:D28)</f>
        <v>0</v>
      </c>
      <c r="E29" s="12"/>
      <c r="F29" s="130">
        <f>C29-D29</f>
        <v>112.5</v>
      </c>
      <c r="G29" s="11"/>
      <c r="H29" s="11"/>
      <c r="I29" s="11"/>
      <c r="J29" s="10"/>
      <c r="K29" s="10"/>
      <c r="L29" s="9"/>
      <c r="M29" s="8"/>
      <c r="N29" s="7"/>
    </row>
    <row r="31" spans="1:19" x14ac:dyDescent="0.2">
      <c r="B31" s="256" t="s">
        <v>8</v>
      </c>
      <c r="C31" s="257"/>
    </row>
    <row r="32" spans="1:19" x14ac:dyDescent="0.2">
      <c r="B32" s="6" t="s">
        <v>7</v>
      </c>
      <c r="C32" s="5" t="s">
        <v>6</v>
      </c>
    </row>
    <row r="33" spans="2:11" x14ac:dyDescent="0.2">
      <c r="B33" s="6" t="s">
        <v>5</v>
      </c>
      <c r="C33" s="5" t="s">
        <v>4</v>
      </c>
      <c r="I33" s="131"/>
      <c r="K33" s="132"/>
    </row>
    <row r="34" spans="2:11" x14ac:dyDescent="0.2">
      <c r="B34" s="6" t="s">
        <v>3</v>
      </c>
      <c r="C34" s="5" t="s">
        <v>2</v>
      </c>
      <c r="I34" s="131"/>
      <c r="K34" s="132"/>
    </row>
    <row r="35" spans="2:11" x14ac:dyDescent="0.2">
      <c r="B35" s="4" t="s">
        <v>1</v>
      </c>
      <c r="C35" s="3" t="s">
        <v>0</v>
      </c>
      <c r="I35" s="131"/>
      <c r="K35" s="132"/>
    </row>
    <row r="36" spans="2:11" x14ac:dyDescent="0.2">
      <c r="I36" s="131"/>
      <c r="K36" s="132"/>
    </row>
  </sheetData>
  <mergeCells count="6">
    <mergeCell ref="B31:C31"/>
    <mergeCell ref="B1:E1"/>
    <mergeCell ref="B3:E3"/>
    <mergeCell ref="G8:J8"/>
    <mergeCell ref="G9:J9"/>
    <mergeCell ref="A29:B29"/>
  </mergeCells>
  <conditionalFormatting sqref="J12 J28:K28 K27">
    <cfRule type="expression" priority="101" stopIfTrue="1">
      <formula>AND(SUM($P12:$T12)&gt;0,NOT(ISBLANK(J12)))</formula>
    </cfRule>
    <cfRule type="expression" dxfId="140" priority="102" stopIfTrue="1">
      <formula>SUM($P12:$T12)&gt;0</formula>
    </cfRule>
  </conditionalFormatting>
  <conditionalFormatting sqref="C5 B1:E1 B3:E3 C12 C14 C28 C17 C20 C22:C25">
    <cfRule type="expression" dxfId="139" priority="103" stopIfTrue="1">
      <formula>ISBLANK(B1)</formula>
    </cfRule>
  </conditionalFormatting>
  <conditionalFormatting sqref="L28:N28 N27">
    <cfRule type="expression" dxfId="138" priority="104" stopIfTrue="1">
      <formula>AND(NOT(ISBLANK($C27)),ISBLANK(L27))</formula>
    </cfRule>
  </conditionalFormatting>
  <conditionalFormatting sqref="B12 B28 B17 B21:B25">
    <cfRule type="expression" dxfId="137" priority="105" stopIfTrue="1">
      <formula>AND(NOT(ISBLANK(C12)),ISBLANK(B12))</formula>
    </cfRule>
  </conditionalFormatting>
  <conditionalFormatting sqref="A12 A14 A28 A17 A23">
    <cfRule type="expression" dxfId="136" priority="106" stopIfTrue="1">
      <formula>AND(NOT(ISBLANK(C12)),ISBLANK(A12))</formula>
    </cfRule>
  </conditionalFormatting>
  <conditionalFormatting sqref="E14:E25 E28">
    <cfRule type="expression" dxfId="135" priority="107" stopIfTrue="1">
      <formula>AND(NOT(ISBLANK(C14)),ISBLANK(E14),B14="S")</formula>
    </cfRule>
  </conditionalFormatting>
  <conditionalFormatting sqref="C13">
    <cfRule type="expression" dxfId="134" priority="97" stopIfTrue="1">
      <formula>ISBLANK(C13)</formula>
    </cfRule>
  </conditionalFormatting>
  <conditionalFormatting sqref="M20">
    <cfRule type="expression" dxfId="133" priority="42" stopIfTrue="1">
      <formula>AND(NOT(ISBLANK($C20)),ISBLANK(M20))</formula>
    </cfRule>
  </conditionalFormatting>
  <conditionalFormatting sqref="B13">
    <cfRule type="expression" dxfId="132" priority="98" stopIfTrue="1">
      <formula>AND(NOT(ISBLANK(C13)),ISBLANK(B13))</formula>
    </cfRule>
  </conditionalFormatting>
  <conditionalFormatting sqref="A13">
    <cfRule type="expression" dxfId="131" priority="99" stopIfTrue="1">
      <formula>AND(NOT(ISBLANK(C13)),ISBLANK(A13))</formula>
    </cfRule>
  </conditionalFormatting>
  <conditionalFormatting sqref="E12:E13">
    <cfRule type="expression" dxfId="130" priority="100" stopIfTrue="1">
      <formula>AND(NOT(ISBLANK(C12)),ISBLANK(E12),B12="S")</formula>
    </cfRule>
  </conditionalFormatting>
  <conditionalFormatting sqref="J13:J27">
    <cfRule type="expression" priority="95" stopIfTrue="1">
      <formula>AND(SUM($P13:$T13)&gt;0,NOT(ISBLANK(J13)))</formula>
    </cfRule>
    <cfRule type="expression" dxfId="129" priority="96" stopIfTrue="1">
      <formula>SUM($P13:$T13)&gt;0</formula>
    </cfRule>
  </conditionalFormatting>
  <conditionalFormatting sqref="C26">
    <cfRule type="expression" dxfId="128" priority="91" stopIfTrue="1">
      <formula>ISBLANK(C26)</formula>
    </cfRule>
  </conditionalFormatting>
  <conditionalFormatting sqref="B26">
    <cfRule type="expression" dxfId="127" priority="92" stopIfTrue="1">
      <formula>AND(NOT(ISBLANK(C26)),ISBLANK(B26))</formula>
    </cfRule>
  </conditionalFormatting>
  <conditionalFormatting sqref="A27">
    <cfRule type="expression" dxfId="126" priority="93" stopIfTrue="1">
      <formula>AND(NOT(ISBLANK(C27)),ISBLANK(A27))</formula>
    </cfRule>
  </conditionalFormatting>
  <conditionalFormatting sqref="E26">
    <cfRule type="expression" dxfId="125" priority="94" stopIfTrue="1">
      <formula>AND(NOT(ISBLANK(C26)),ISBLANK(E26),B26="S")</formula>
    </cfRule>
  </conditionalFormatting>
  <conditionalFormatting sqref="C27">
    <cfRule type="expression" dxfId="124" priority="88" stopIfTrue="1">
      <formula>ISBLANK(C27)</formula>
    </cfRule>
  </conditionalFormatting>
  <conditionalFormatting sqref="B27">
    <cfRule type="expression" dxfId="123" priority="89" stopIfTrue="1">
      <formula>AND(NOT(ISBLANK(C27)),ISBLANK(B27))</formula>
    </cfRule>
  </conditionalFormatting>
  <conditionalFormatting sqref="E27">
    <cfRule type="expression" dxfId="122" priority="90" stopIfTrue="1">
      <formula>AND(NOT(ISBLANK(C27)),ISBLANK(E27),B27="S")</formula>
    </cfRule>
  </conditionalFormatting>
  <conditionalFormatting sqref="M27">
    <cfRule type="expression" dxfId="121" priority="87" stopIfTrue="1">
      <formula>AND(NOT(ISBLANK($C27)),ISBLANK(M27))</formula>
    </cfRule>
  </conditionalFormatting>
  <conditionalFormatting sqref="L27">
    <cfRule type="expression" dxfId="120" priority="86" stopIfTrue="1">
      <formula>AND(NOT(ISBLANK($C27)),ISBLANK(L27))</formula>
    </cfRule>
  </conditionalFormatting>
  <conditionalFormatting sqref="N24">
    <cfRule type="expression" dxfId="119" priority="15" stopIfTrue="1">
      <formula>AND(NOT(ISBLANK($C24)),ISBLANK(N24))</formula>
    </cfRule>
  </conditionalFormatting>
  <conditionalFormatting sqref="N18">
    <cfRule type="expression" dxfId="118" priority="54" stopIfTrue="1">
      <formula>AND(NOT(ISBLANK($C18)),ISBLANK(N18))</formula>
    </cfRule>
  </conditionalFormatting>
  <conditionalFormatting sqref="M17">
    <cfRule type="expression" dxfId="117" priority="60" stopIfTrue="1">
      <formula>AND(NOT(ISBLANK($C17)),ISBLANK(M17))</formula>
    </cfRule>
  </conditionalFormatting>
  <conditionalFormatting sqref="K12">
    <cfRule type="expression" priority="83" stopIfTrue="1">
      <formula>AND(SUM($P12:$T12)&gt;0,NOT(ISBLANK(K12)))</formula>
    </cfRule>
    <cfRule type="expression" dxfId="116" priority="84" stopIfTrue="1">
      <formula>SUM($P12:$T12)&gt;0</formula>
    </cfRule>
  </conditionalFormatting>
  <conditionalFormatting sqref="N12">
    <cfRule type="expression" dxfId="115" priority="85" stopIfTrue="1">
      <formula>AND(NOT(ISBLANK($C12)),ISBLANK(N12))</formula>
    </cfRule>
  </conditionalFormatting>
  <conditionalFormatting sqref="M12">
    <cfRule type="expression" dxfId="114" priority="82" stopIfTrue="1">
      <formula>AND(NOT(ISBLANK($C12)),ISBLANK(M12))</formula>
    </cfRule>
  </conditionalFormatting>
  <conditionalFormatting sqref="L12">
    <cfRule type="expression" dxfId="113" priority="81" stopIfTrue="1">
      <formula>AND(NOT(ISBLANK($C12)),ISBLANK(L12))</formula>
    </cfRule>
  </conditionalFormatting>
  <conditionalFormatting sqref="K13">
    <cfRule type="expression" priority="78" stopIfTrue="1">
      <formula>AND(SUM($P13:$T13)&gt;0,NOT(ISBLANK(K13)))</formula>
    </cfRule>
    <cfRule type="expression" dxfId="112" priority="79" stopIfTrue="1">
      <formula>SUM($P13:$T13)&gt;0</formula>
    </cfRule>
  </conditionalFormatting>
  <conditionalFormatting sqref="N13">
    <cfRule type="expression" dxfId="111" priority="80" stopIfTrue="1">
      <formula>AND(NOT(ISBLANK($C13)),ISBLANK(N13))</formula>
    </cfRule>
  </conditionalFormatting>
  <conditionalFormatting sqref="M13">
    <cfRule type="expression" dxfId="110" priority="77" stopIfTrue="1">
      <formula>AND(NOT(ISBLANK($C13)),ISBLANK(M13))</formula>
    </cfRule>
  </conditionalFormatting>
  <conditionalFormatting sqref="L13">
    <cfRule type="expression" dxfId="109" priority="76" stopIfTrue="1">
      <formula>AND(NOT(ISBLANK($C13)),ISBLANK(L13))</formula>
    </cfRule>
  </conditionalFormatting>
  <conditionalFormatting sqref="K14">
    <cfRule type="expression" priority="73" stopIfTrue="1">
      <formula>AND(SUM($P14:$T14)&gt;0,NOT(ISBLANK(K14)))</formula>
    </cfRule>
    <cfRule type="expression" dxfId="108" priority="74" stopIfTrue="1">
      <formula>SUM($P14:$T14)&gt;0</formula>
    </cfRule>
  </conditionalFormatting>
  <conditionalFormatting sqref="N14">
    <cfRule type="expression" dxfId="107" priority="75" stopIfTrue="1">
      <formula>AND(NOT(ISBLANK($C14)),ISBLANK(N14))</formula>
    </cfRule>
  </conditionalFormatting>
  <conditionalFormatting sqref="M14">
    <cfRule type="expression" dxfId="106" priority="72" stopIfTrue="1">
      <formula>AND(NOT(ISBLANK($C14)),ISBLANK(M14))</formula>
    </cfRule>
  </conditionalFormatting>
  <conditionalFormatting sqref="L14">
    <cfRule type="expression" dxfId="105" priority="71" stopIfTrue="1">
      <formula>AND(NOT(ISBLANK($C14)),ISBLANK(L14))</formula>
    </cfRule>
  </conditionalFormatting>
  <conditionalFormatting sqref="A15:A16">
    <cfRule type="expression" dxfId="104" priority="70" stopIfTrue="1">
      <formula>AND(NOT(ISBLANK(C15)),ISBLANK(A15))</formula>
    </cfRule>
  </conditionalFormatting>
  <conditionalFormatting sqref="C15:C16">
    <cfRule type="expression" dxfId="103" priority="69" stopIfTrue="1">
      <formula>ISBLANK(C15)</formula>
    </cfRule>
  </conditionalFormatting>
  <conditionalFormatting sqref="K15:K16">
    <cfRule type="expression" priority="67" stopIfTrue="1">
      <formula>AND(SUM($P15:$T15)&gt;0,NOT(ISBLANK(K15)))</formula>
    </cfRule>
    <cfRule type="expression" dxfId="102" priority="68" stopIfTrue="1">
      <formula>SUM($P15:$T15)&gt;0</formula>
    </cfRule>
  </conditionalFormatting>
  <conditionalFormatting sqref="M15:M16">
    <cfRule type="expression" dxfId="101" priority="66" stopIfTrue="1">
      <formula>AND(NOT(ISBLANK($C15)),ISBLANK(M15))</formula>
    </cfRule>
  </conditionalFormatting>
  <conditionalFormatting sqref="L15:L16">
    <cfRule type="expression" dxfId="100" priority="65" stopIfTrue="1">
      <formula>AND(NOT(ISBLANK($C15)),ISBLANK(L15))</formula>
    </cfRule>
  </conditionalFormatting>
  <conditionalFormatting sqref="N15">
    <cfRule type="expression" dxfId="99" priority="64" stopIfTrue="1">
      <formula>AND(NOT(ISBLANK($C15)),ISBLANK(N15))</formula>
    </cfRule>
  </conditionalFormatting>
  <conditionalFormatting sqref="N16">
    <cfRule type="expression" dxfId="98" priority="63" stopIfTrue="1">
      <formula>AND(NOT(ISBLANK($C16)),ISBLANK(N16))</formula>
    </cfRule>
  </conditionalFormatting>
  <conditionalFormatting sqref="K17">
    <cfRule type="expression" priority="61" stopIfTrue="1">
      <formula>AND(SUM($P17:$T17)&gt;0,NOT(ISBLANK(K17)))</formula>
    </cfRule>
    <cfRule type="expression" dxfId="97" priority="62" stopIfTrue="1">
      <formula>SUM($P17:$T17)&gt;0</formula>
    </cfRule>
  </conditionalFormatting>
  <conditionalFormatting sqref="L17">
    <cfRule type="expression" dxfId="96" priority="59" stopIfTrue="1">
      <formula>AND(NOT(ISBLANK($C17)),ISBLANK(L17))</formula>
    </cfRule>
  </conditionalFormatting>
  <conditionalFormatting sqref="N17">
    <cfRule type="expression" dxfId="95" priority="58" stopIfTrue="1">
      <formula>AND(NOT(ISBLANK($C17)),ISBLANK(N17))</formula>
    </cfRule>
  </conditionalFormatting>
  <conditionalFormatting sqref="C18:C19">
    <cfRule type="expression" dxfId="94" priority="55" stopIfTrue="1">
      <formula>ISBLANK(C18)</formula>
    </cfRule>
  </conditionalFormatting>
  <conditionalFormatting sqref="B19">
    <cfRule type="expression" dxfId="93" priority="56" stopIfTrue="1">
      <formula>AND(NOT(ISBLANK(C19)),ISBLANK(B19))</formula>
    </cfRule>
  </conditionalFormatting>
  <conditionalFormatting sqref="A18:A19">
    <cfRule type="expression" dxfId="92" priority="57" stopIfTrue="1">
      <formula>AND(NOT(ISBLANK(C18)),ISBLANK(A18))</formula>
    </cfRule>
  </conditionalFormatting>
  <conditionalFormatting sqref="K18:K19">
    <cfRule type="expression" priority="52" stopIfTrue="1">
      <formula>AND(SUM($P18:$T18)&gt;0,NOT(ISBLANK(K18)))</formula>
    </cfRule>
    <cfRule type="expression" dxfId="91" priority="53" stopIfTrue="1">
      <formula>SUM($P18:$T18)&gt;0</formula>
    </cfRule>
  </conditionalFormatting>
  <conditionalFormatting sqref="M18">
    <cfRule type="expression" dxfId="90" priority="51" stopIfTrue="1">
      <formula>AND(NOT(ISBLANK($C18)),ISBLANK(M18))</formula>
    </cfRule>
  </conditionalFormatting>
  <conditionalFormatting sqref="L18:L19">
    <cfRule type="expression" dxfId="89" priority="50" stopIfTrue="1">
      <formula>AND(NOT(ISBLANK($C18)),ISBLANK(L18))</formula>
    </cfRule>
  </conditionalFormatting>
  <conditionalFormatting sqref="N19">
    <cfRule type="expression" dxfId="88" priority="49" stopIfTrue="1">
      <formula>AND(NOT(ISBLANK($C19)),ISBLANK(N19))</formula>
    </cfRule>
  </conditionalFormatting>
  <conditionalFormatting sqref="M19">
    <cfRule type="expression" dxfId="87" priority="48" stopIfTrue="1">
      <formula>AND(NOT(ISBLANK($C19)),ISBLANK(M19))</formula>
    </cfRule>
  </conditionalFormatting>
  <conditionalFormatting sqref="A20">
    <cfRule type="expression" dxfId="86" priority="47" stopIfTrue="1">
      <formula>AND(NOT(ISBLANK(C20)),ISBLANK(A20))</formula>
    </cfRule>
  </conditionalFormatting>
  <conditionalFormatting sqref="B20">
    <cfRule type="expression" dxfId="85" priority="46" stopIfTrue="1">
      <formula>AND(NOT(ISBLANK(C20)),ISBLANK(B20))</formula>
    </cfRule>
  </conditionalFormatting>
  <conditionalFormatting sqref="K20">
    <cfRule type="expression" priority="43" stopIfTrue="1">
      <formula>AND(SUM($P20:$T20)&gt;0,NOT(ISBLANK(K20)))</formula>
    </cfRule>
    <cfRule type="expression" dxfId="84" priority="44" stopIfTrue="1">
      <formula>SUM($P20:$T20)&gt;0</formula>
    </cfRule>
  </conditionalFormatting>
  <conditionalFormatting sqref="N20">
    <cfRule type="expression" dxfId="83" priority="45" stopIfTrue="1">
      <formula>AND(NOT(ISBLANK($C20)),ISBLANK(N20))</formula>
    </cfRule>
  </conditionalFormatting>
  <conditionalFormatting sqref="L20">
    <cfRule type="expression" dxfId="82" priority="41" stopIfTrue="1">
      <formula>AND(NOT(ISBLANK($C20)),ISBLANK(L20))</formula>
    </cfRule>
  </conditionalFormatting>
  <conditionalFormatting sqref="A21">
    <cfRule type="expression" dxfId="81" priority="40" stopIfTrue="1">
      <formula>AND(NOT(ISBLANK(C21)),ISBLANK(A21))</formula>
    </cfRule>
  </conditionalFormatting>
  <conditionalFormatting sqref="C21">
    <cfRule type="expression" dxfId="80" priority="39" stopIfTrue="1">
      <formula>ISBLANK(C21)</formula>
    </cfRule>
  </conditionalFormatting>
  <conditionalFormatting sqref="K21">
    <cfRule type="expression" priority="37" stopIfTrue="1">
      <formula>AND(SUM($P21:$T21)&gt;0,NOT(ISBLANK(K21)))</formula>
    </cfRule>
    <cfRule type="expression" dxfId="79" priority="38" stopIfTrue="1">
      <formula>SUM($P21:$T21)&gt;0</formula>
    </cfRule>
  </conditionalFormatting>
  <conditionalFormatting sqref="N21">
    <cfRule type="expression" dxfId="78" priority="36" stopIfTrue="1">
      <formula>AND(NOT(ISBLANK($C21)),ISBLANK(N21))</formula>
    </cfRule>
  </conditionalFormatting>
  <conditionalFormatting sqref="L21">
    <cfRule type="expression" dxfId="77" priority="35" stopIfTrue="1">
      <formula>AND(NOT(ISBLANK($C21)),ISBLANK(L21))</formula>
    </cfRule>
  </conditionalFormatting>
  <conditionalFormatting sqref="M21">
    <cfRule type="expression" dxfId="76" priority="34" stopIfTrue="1">
      <formula>AND(NOT(ISBLANK($C21)),ISBLANK(M21))</formula>
    </cfRule>
  </conditionalFormatting>
  <conditionalFormatting sqref="A22">
    <cfRule type="expression" dxfId="75" priority="33" stopIfTrue="1">
      <formula>AND(NOT(ISBLANK(C22)),ISBLANK(A22))</formula>
    </cfRule>
  </conditionalFormatting>
  <conditionalFormatting sqref="K22">
    <cfRule type="expression" priority="30" stopIfTrue="1">
      <formula>AND(SUM($P22:$T22)&gt;0,NOT(ISBLANK(K22)))</formula>
    </cfRule>
    <cfRule type="expression" dxfId="74" priority="31" stopIfTrue="1">
      <formula>SUM($P22:$T22)&gt;0</formula>
    </cfRule>
  </conditionalFormatting>
  <conditionalFormatting sqref="N22">
    <cfRule type="expression" dxfId="73" priority="32" stopIfTrue="1">
      <formula>AND(NOT(ISBLANK($C22)),ISBLANK(N22))</formula>
    </cfRule>
  </conditionalFormatting>
  <conditionalFormatting sqref="L22">
    <cfRule type="expression" dxfId="72" priority="29" stopIfTrue="1">
      <formula>AND(NOT(ISBLANK($C22)),ISBLANK(L22))</formula>
    </cfRule>
  </conditionalFormatting>
  <conditionalFormatting sqref="M22">
    <cfRule type="expression" dxfId="71" priority="28" stopIfTrue="1">
      <formula>AND(NOT(ISBLANK($C22)),ISBLANK(M22))</formula>
    </cfRule>
  </conditionalFormatting>
  <conditionalFormatting sqref="K23">
    <cfRule type="expression" priority="25" stopIfTrue="1">
      <formula>AND(SUM($P23:$T23)&gt;0,NOT(ISBLANK(K23)))</formula>
    </cfRule>
    <cfRule type="expression" dxfId="70" priority="26" stopIfTrue="1">
      <formula>SUM($P23:$T23)&gt;0</formula>
    </cfRule>
  </conditionalFormatting>
  <conditionalFormatting sqref="N23">
    <cfRule type="expression" dxfId="69" priority="27" stopIfTrue="1">
      <formula>AND(NOT(ISBLANK($C23)),ISBLANK(N23))</formula>
    </cfRule>
  </conditionalFormatting>
  <conditionalFormatting sqref="M23">
    <cfRule type="expression" dxfId="68" priority="24" stopIfTrue="1">
      <formula>AND(NOT(ISBLANK($C23)),ISBLANK(M23))</formula>
    </cfRule>
  </conditionalFormatting>
  <conditionalFormatting sqref="L23">
    <cfRule type="expression" dxfId="67" priority="23" stopIfTrue="1">
      <formula>AND(NOT(ISBLANK($C23)),ISBLANK(L23))</formula>
    </cfRule>
  </conditionalFormatting>
  <conditionalFormatting sqref="A24">
    <cfRule type="expression" dxfId="66" priority="22" stopIfTrue="1">
      <formula>AND(NOT(ISBLANK(C24)),ISBLANK(A24))</formula>
    </cfRule>
  </conditionalFormatting>
  <conditionalFormatting sqref="L26">
    <cfRule type="expression" dxfId="65" priority="5" stopIfTrue="1">
      <formula>AND(NOT(ISBLANK($C26)),ISBLANK(L26))</formula>
    </cfRule>
  </conditionalFormatting>
  <conditionalFormatting sqref="A25">
    <cfRule type="expression" dxfId="64" priority="21" stopIfTrue="1">
      <formula>AND(NOT(ISBLANK(C25)),ISBLANK(A25))</formula>
    </cfRule>
  </conditionalFormatting>
  <conditionalFormatting sqref="K25">
    <cfRule type="expression" priority="18" stopIfTrue="1">
      <formula>AND(SUM($P25:$T25)&gt;0,NOT(ISBLANK(K25)))</formula>
    </cfRule>
    <cfRule type="expression" dxfId="63" priority="19" stopIfTrue="1">
      <formula>SUM($P25:$T25)&gt;0</formula>
    </cfRule>
  </conditionalFormatting>
  <conditionalFormatting sqref="N25">
    <cfRule type="expression" dxfId="62" priority="20" stopIfTrue="1">
      <formula>AND(NOT(ISBLANK($C25)),ISBLANK(N25))</formula>
    </cfRule>
  </conditionalFormatting>
  <conditionalFormatting sqref="L25">
    <cfRule type="expression" dxfId="61" priority="17" stopIfTrue="1">
      <formula>AND(NOT(ISBLANK($C25)),ISBLANK(L25))</formula>
    </cfRule>
  </conditionalFormatting>
  <conditionalFormatting sqref="M25">
    <cfRule type="expression" dxfId="60" priority="16" stopIfTrue="1">
      <formula>AND(NOT(ISBLANK($C25)),ISBLANK(M25))</formula>
    </cfRule>
  </conditionalFormatting>
  <conditionalFormatting sqref="K24">
    <cfRule type="expression" priority="13" stopIfTrue="1">
      <formula>AND(SUM($P24:$T24)&gt;0,NOT(ISBLANK(K24)))</formula>
    </cfRule>
    <cfRule type="expression" dxfId="59" priority="14" stopIfTrue="1">
      <formula>SUM($P24:$T24)&gt;0</formula>
    </cfRule>
  </conditionalFormatting>
  <conditionalFormatting sqref="M24">
    <cfRule type="expression" dxfId="58" priority="12" stopIfTrue="1">
      <formula>AND(NOT(ISBLANK($C24)),ISBLANK(M24))</formula>
    </cfRule>
  </conditionalFormatting>
  <conditionalFormatting sqref="L24">
    <cfRule type="expression" dxfId="57" priority="11" stopIfTrue="1">
      <formula>AND(NOT(ISBLANK($C24)),ISBLANK(L24))</formula>
    </cfRule>
  </conditionalFormatting>
  <conditionalFormatting sqref="A26">
    <cfRule type="expression" dxfId="56" priority="10" stopIfTrue="1">
      <formula>AND(NOT(ISBLANK(C26)),ISBLANK(A26))</formula>
    </cfRule>
  </conditionalFormatting>
  <conditionalFormatting sqref="K26">
    <cfRule type="expression" priority="7" stopIfTrue="1">
      <formula>AND(SUM($P26:$T26)&gt;0,NOT(ISBLANK(K26)))</formula>
    </cfRule>
    <cfRule type="expression" dxfId="55" priority="8" stopIfTrue="1">
      <formula>SUM($P26:$T26)&gt;0</formula>
    </cfRule>
  </conditionalFormatting>
  <conditionalFormatting sqref="N26">
    <cfRule type="expression" dxfId="54" priority="9" stopIfTrue="1">
      <formula>AND(NOT(ISBLANK($C26)),ISBLANK(N26))</formula>
    </cfRule>
  </conditionalFormatting>
  <conditionalFormatting sqref="M26">
    <cfRule type="expression" dxfId="53" priority="6" stopIfTrue="1">
      <formula>AND(NOT(ISBLANK($C26)),ISBLANK(M26))</formula>
    </cfRule>
  </conditionalFormatting>
  <conditionalFormatting sqref="B15">
    <cfRule type="expression" dxfId="52" priority="4" stopIfTrue="1">
      <formula>AND(NOT(ISBLANK(C15)),ISBLANK(B15))</formula>
    </cfRule>
  </conditionalFormatting>
  <conditionalFormatting sqref="B14">
    <cfRule type="expression" dxfId="51" priority="3" stopIfTrue="1">
      <formula>AND(NOT(ISBLANK(C14)),ISBLANK(B14))</formula>
    </cfRule>
  </conditionalFormatting>
  <conditionalFormatting sqref="B16">
    <cfRule type="expression" dxfId="50" priority="2" stopIfTrue="1">
      <formula>AND(NOT(ISBLANK(C16)),ISBLANK(B16))</formula>
    </cfRule>
  </conditionalFormatting>
  <conditionalFormatting sqref="B18">
    <cfRule type="expression" dxfId="49" priority="1" stopIfTrue="1">
      <formula>AND(NOT(ISBLANK(C18)),ISBLANK(B18))</formula>
    </cfRule>
  </conditionalFormatting>
  <dataValidations disablePrompts="1" count="4">
    <dataValidation type="list" allowBlank="1" showInputMessage="1" showErrorMessage="1" sqref="B20:B28 B12:B18">
      <formula1>$B$32:$B$35</formula1>
    </dataValidation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9">
      <formula1>$B$40:$B$43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zoomScale="90" workbookViewId="0">
      <selection activeCell="B4" sqref="B4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62.140625" style="58" bestFit="1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67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80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43902</v>
      </c>
      <c r="D5" s="65" t="s">
        <v>63</v>
      </c>
      <c r="E5" s="66">
        <v>43932</v>
      </c>
      <c r="F5" s="6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70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70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81" t="s">
        <v>42</v>
      </c>
      <c r="H10" s="81" t="s">
        <v>41</v>
      </c>
      <c r="I10" s="81" t="s">
        <v>40</v>
      </c>
      <c r="J10" s="81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81"/>
      <c r="H11" s="81"/>
      <c r="I11" s="81"/>
      <c r="J11" s="81"/>
      <c r="K11" s="81"/>
      <c r="L11" s="83"/>
      <c r="M11" s="84" t="s">
        <v>78</v>
      </c>
      <c r="N11" s="84"/>
    </row>
    <row r="12" spans="1:26" ht="20.100000000000001" customHeight="1" x14ac:dyDescent="0.25">
      <c r="A12" s="113">
        <v>43903</v>
      </c>
      <c r="B12" s="88" t="s">
        <v>1</v>
      </c>
      <c r="C12" s="89">
        <v>1395</v>
      </c>
      <c r="D12" s="90">
        <v>0</v>
      </c>
      <c r="E12" s="89">
        <v>0</v>
      </c>
      <c r="F12" s="91">
        <v>1395</v>
      </c>
      <c r="G12" s="92" t="s">
        <v>79</v>
      </c>
      <c r="H12" s="114">
        <v>9821</v>
      </c>
      <c r="I12" s="114"/>
      <c r="J12" s="93"/>
      <c r="K12" s="93" t="s">
        <v>80</v>
      </c>
      <c r="L12" s="94" t="s">
        <v>81</v>
      </c>
      <c r="M12" s="94" t="s">
        <v>82</v>
      </c>
      <c r="N12" s="94" t="s">
        <v>83</v>
      </c>
      <c r="P12" s="58" t="b">
        <f t="shared" ref="P12:P31" si="0">OR(G12&lt;100,LEN(G12)=2)</f>
        <v>0</v>
      </c>
      <c r="Q12" s="58" t="b">
        <f t="shared" ref="Q12:Q31" si="1">OR(H12&lt;1000,LEN(H12)=3)</f>
        <v>0</v>
      </c>
      <c r="R12" s="58" t="b">
        <f t="shared" ref="R12:R31" si="2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113"/>
      <c r="B13" s="88" t="s">
        <v>3</v>
      </c>
      <c r="C13" s="89"/>
      <c r="D13" s="90"/>
      <c r="E13" s="89"/>
      <c r="F13" s="91"/>
      <c r="G13" s="92"/>
      <c r="H13" s="114"/>
      <c r="I13" s="114"/>
      <c r="J13" s="93"/>
      <c r="K13" s="93"/>
      <c r="L13" s="94"/>
      <c r="M13" s="94"/>
      <c r="N13" s="94"/>
    </row>
    <row r="14" spans="1:26" ht="20.100000000000001" customHeight="1" x14ac:dyDescent="0.25">
      <c r="A14" s="113"/>
      <c r="B14" s="95" t="s">
        <v>3</v>
      </c>
      <c r="C14" s="89"/>
      <c r="D14" s="90"/>
      <c r="E14" s="89"/>
      <c r="F14" s="91"/>
      <c r="G14" s="92"/>
      <c r="H14" s="114"/>
      <c r="I14" s="114"/>
      <c r="J14" s="93"/>
      <c r="K14" s="93"/>
      <c r="L14" s="94"/>
      <c r="M14" s="94"/>
      <c r="N14" s="94"/>
      <c r="P14" s="58" t="b">
        <f>OR(G15&lt;100,LEN(G15)=2)</f>
        <v>1</v>
      </c>
      <c r="Q14" s="58" t="b">
        <f>OR(H15&lt;1000,LEN(H15)=3)</f>
        <v>1</v>
      </c>
      <c r="R14" s="58" t="b">
        <f>IF(I15&lt;1000,TRUE)</f>
        <v>1</v>
      </c>
      <c r="S14" s="58" t="e">
        <f>OR(#REF!&lt;100000,LEN(#REF!)=5)</f>
        <v>#REF!</v>
      </c>
    </row>
    <row r="15" spans="1:26" ht="20.100000000000001" customHeight="1" x14ac:dyDescent="0.25">
      <c r="A15" s="113"/>
      <c r="B15" s="95" t="s">
        <v>3</v>
      </c>
      <c r="C15" s="89"/>
      <c r="D15" s="90"/>
      <c r="E15" s="89"/>
      <c r="F15" s="91"/>
      <c r="G15" s="92"/>
      <c r="H15" s="114"/>
      <c r="I15" s="114"/>
      <c r="J15" s="93"/>
      <c r="K15" s="93"/>
      <c r="L15" s="94"/>
      <c r="M15" s="94"/>
      <c r="N15" s="94"/>
      <c r="P15" s="58" t="e">
        <f>OR(#REF!&lt;100,LEN(#REF!)=2)</f>
        <v>#REF!</v>
      </c>
      <c r="Q15" s="58" t="e">
        <f>OR(#REF!&lt;1000,LEN(#REF!)=3)</f>
        <v>#REF!</v>
      </c>
      <c r="R15" s="58" t="e">
        <f>IF(#REF!&lt;1000,TRUE)</f>
        <v>#REF!</v>
      </c>
      <c r="S15" s="58" t="e">
        <f>OR(#REF!&lt;100000,LEN(#REF!)=5)</f>
        <v>#REF!</v>
      </c>
    </row>
    <row r="16" spans="1:26" ht="20.100000000000001" customHeight="1" x14ac:dyDescent="0.25">
      <c r="A16" s="113"/>
      <c r="B16" s="88" t="s">
        <v>3</v>
      </c>
      <c r="C16" s="89"/>
      <c r="D16" s="90"/>
      <c r="E16" s="89"/>
      <c r="F16" s="91"/>
      <c r="G16" s="92"/>
      <c r="H16" s="114"/>
      <c r="I16" s="114"/>
      <c r="J16" s="93"/>
      <c r="K16" s="93"/>
      <c r="L16" s="94"/>
      <c r="M16" s="94"/>
      <c r="N16" s="94"/>
      <c r="P16" s="58" t="b">
        <f t="shared" si="0"/>
        <v>1</v>
      </c>
      <c r="Q16" s="58" t="b">
        <f t="shared" si="1"/>
        <v>1</v>
      </c>
      <c r="R16" s="58" t="b">
        <f t="shared" si="2"/>
        <v>1</v>
      </c>
      <c r="S16" s="58" t="e">
        <f>OR(#REF!&lt;100000,LEN(#REF!)=5)</f>
        <v>#REF!</v>
      </c>
    </row>
    <row r="17" spans="1:19" ht="20.100000000000001" customHeight="1" x14ac:dyDescent="0.25">
      <c r="A17" s="113"/>
      <c r="B17" s="88" t="s">
        <v>3</v>
      </c>
      <c r="C17" s="89"/>
      <c r="D17" s="90"/>
      <c r="E17" s="89"/>
      <c r="F17" s="91"/>
      <c r="G17" s="92"/>
      <c r="H17" s="114"/>
      <c r="I17" s="114"/>
      <c r="J17" s="93"/>
      <c r="K17" s="93"/>
      <c r="L17" s="94"/>
      <c r="M17" s="94"/>
      <c r="N17" s="94"/>
      <c r="P17" s="58" t="b">
        <f t="shared" si="0"/>
        <v>1</v>
      </c>
      <c r="Q17" s="58" t="b">
        <f t="shared" si="1"/>
        <v>1</v>
      </c>
      <c r="R17" s="58" t="b">
        <f t="shared" si="2"/>
        <v>1</v>
      </c>
      <c r="S17" s="58" t="e">
        <f>OR(#REF!&lt;100000,LEN(#REF!)=5)</f>
        <v>#REF!</v>
      </c>
    </row>
    <row r="18" spans="1:19" ht="20.100000000000001" customHeight="1" x14ac:dyDescent="0.25">
      <c r="A18" s="113"/>
      <c r="B18" s="88"/>
      <c r="C18" s="89"/>
      <c r="D18" s="90"/>
      <c r="E18" s="89"/>
      <c r="F18" s="91"/>
      <c r="G18" s="92"/>
      <c r="H18" s="114"/>
      <c r="I18" s="114"/>
      <c r="J18" s="93"/>
      <c r="K18" s="99"/>
      <c r="L18" s="94"/>
      <c r="M18" s="100"/>
      <c r="N18" s="94"/>
      <c r="P18" s="58" t="b">
        <f t="shared" si="0"/>
        <v>1</v>
      </c>
      <c r="Q18" s="58" t="b">
        <f t="shared" si="1"/>
        <v>1</v>
      </c>
      <c r="R18" s="58" t="b">
        <f t="shared" si="2"/>
        <v>1</v>
      </c>
      <c r="S18" s="58" t="e">
        <f>OR(#REF!&lt;100000,LEN(#REF!)=5)</f>
        <v>#REF!</v>
      </c>
    </row>
    <row r="19" spans="1:19" ht="20.100000000000001" customHeight="1" x14ac:dyDescent="0.25">
      <c r="A19" s="113"/>
      <c r="B19" s="88"/>
      <c r="C19" s="89"/>
      <c r="D19" s="90"/>
      <c r="E19" s="89"/>
      <c r="F19" s="91"/>
      <c r="G19" s="92"/>
      <c r="H19" s="114"/>
      <c r="I19" s="114"/>
      <c r="J19" s="93"/>
      <c r="K19" s="93"/>
      <c r="L19" s="94"/>
      <c r="M19" s="94"/>
      <c r="N19" s="94"/>
      <c r="P19" s="58" t="b">
        <f t="shared" si="0"/>
        <v>1</v>
      </c>
      <c r="Q19" s="58" t="b">
        <f t="shared" si="1"/>
        <v>1</v>
      </c>
      <c r="R19" s="58" t="b">
        <f t="shared" si="2"/>
        <v>1</v>
      </c>
      <c r="S19" s="58" t="e">
        <f>OR(#REF!&lt;100000,LEN(#REF!)=5)</f>
        <v>#REF!</v>
      </c>
    </row>
    <row r="20" spans="1:19" ht="20.100000000000001" customHeight="1" x14ac:dyDescent="0.25">
      <c r="A20" s="113"/>
      <c r="B20" s="88"/>
      <c r="C20" s="89"/>
      <c r="D20" s="90"/>
      <c r="E20" s="89"/>
      <c r="F20" s="91"/>
      <c r="G20" s="92"/>
      <c r="H20" s="114"/>
      <c r="I20" s="114"/>
      <c r="J20" s="93"/>
      <c r="K20" s="93"/>
      <c r="L20" s="94"/>
      <c r="M20" s="94"/>
      <c r="N20" s="94"/>
      <c r="P20" s="58" t="b">
        <f t="shared" si="0"/>
        <v>1</v>
      </c>
      <c r="Q20" s="58" t="b">
        <f t="shared" si="1"/>
        <v>1</v>
      </c>
      <c r="R20" s="58" t="b">
        <f t="shared" si="2"/>
        <v>1</v>
      </c>
      <c r="S20" s="58" t="e">
        <f>OR(#REF!&lt;100000,LEN(#REF!)=5)</f>
        <v>#REF!</v>
      </c>
    </row>
    <row r="21" spans="1:19" ht="20.100000000000001" customHeight="1" x14ac:dyDescent="0.25">
      <c r="A21" s="113"/>
      <c r="B21" s="88"/>
      <c r="C21" s="89"/>
      <c r="D21" s="90"/>
      <c r="E21" s="89"/>
      <c r="F21" s="91"/>
      <c r="G21" s="92"/>
      <c r="H21" s="114"/>
      <c r="I21" s="114"/>
      <c r="J21" s="93"/>
      <c r="K21" s="93"/>
      <c r="L21" s="94"/>
      <c r="M21" s="94"/>
      <c r="N21" s="94"/>
      <c r="P21" s="58" t="b">
        <f t="shared" si="0"/>
        <v>1</v>
      </c>
      <c r="Q21" s="58" t="b">
        <f t="shared" si="1"/>
        <v>1</v>
      </c>
      <c r="R21" s="58" t="b">
        <f t="shared" si="2"/>
        <v>1</v>
      </c>
      <c r="S21" s="58" t="e">
        <f>OR(#REF!&lt;100000,LEN(#REF!)=5)</f>
        <v>#REF!</v>
      </c>
    </row>
    <row r="22" spans="1:19" ht="20.100000000000001" customHeight="1" x14ac:dyDescent="0.25">
      <c r="A22" s="113"/>
      <c r="B22" s="88"/>
      <c r="C22" s="89"/>
      <c r="D22" s="90"/>
      <c r="E22" s="89"/>
      <c r="F22" s="91"/>
      <c r="G22" s="92"/>
      <c r="H22" s="114"/>
      <c r="I22" s="114"/>
      <c r="J22" s="93"/>
      <c r="K22" s="93"/>
      <c r="L22" s="94"/>
      <c r="M22" s="94"/>
      <c r="N22" s="94"/>
      <c r="P22" s="58" t="b">
        <f t="shared" si="0"/>
        <v>1</v>
      </c>
      <c r="Q22" s="58" t="b">
        <f t="shared" si="1"/>
        <v>1</v>
      </c>
      <c r="R22" s="58" t="b">
        <f t="shared" si="2"/>
        <v>1</v>
      </c>
      <c r="S22" s="58" t="e">
        <f>OR(#REF!&lt;100000,LEN(#REF!)=5)</f>
        <v>#REF!</v>
      </c>
    </row>
    <row r="23" spans="1:19" ht="20.100000000000001" customHeight="1" x14ac:dyDescent="0.25">
      <c r="A23" s="113"/>
      <c r="B23" s="88"/>
      <c r="C23" s="89"/>
      <c r="D23" s="90"/>
      <c r="E23" s="89"/>
      <c r="F23" s="91"/>
      <c r="G23" s="114"/>
      <c r="H23" s="114"/>
      <c r="I23" s="114"/>
      <c r="J23" s="93"/>
      <c r="K23" s="93"/>
      <c r="L23" s="94"/>
      <c r="M23" s="94"/>
      <c r="N23" s="94"/>
      <c r="P23" s="58" t="b">
        <f t="shared" si="0"/>
        <v>1</v>
      </c>
      <c r="Q23" s="58" t="b">
        <f t="shared" si="1"/>
        <v>1</v>
      </c>
      <c r="R23" s="58" t="b">
        <f t="shared" si="2"/>
        <v>1</v>
      </c>
      <c r="S23" s="58" t="e">
        <f>OR(#REF!&lt;100000,LEN(#REF!)=5)</f>
        <v>#REF!</v>
      </c>
    </row>
    <row r="24" spans="1:19" ht="20.100000000000001" customHeight="1" x14ac:dyDescent="0.25">
      <c r="A24" s="113"/>
      <c r="B24" s="88"/>
      <c r="C24" s="89"/>
      <c r="D24" s="90"/>
      <c r="E24" s="89"/>
      <c r="F24" s="91"/>
      <c r="G24" s="92"/>
      <c r="H24" s="114"/>
      <c r="I24" s="114"/>
      <c r="J24" s="93"/>
      <c r="K24" s="93"/>
      <c r="L24" s="94"/>
      <c r="M24" s="94"/>
      <c r="N24" s="94"/>
      <c r="P24" s="58" t="b">
        <f t="shared" si="0"/>
        <v>1</v>
      </c>
      <c r="Q24" s="58" t="b">
        <f t="shared" si="1"/>
        <v>1</v>
      </c>
      <c r="R24" s="58" t="b">
        <f t="shared" si="2"/>
        <v>1</v>
      </c>
      <c r="S24" s="58" t="e">
        <f>OR(#REF!&lt;100000,LEN(#REF!)=5)</f>
        <v>#REF!</v>
      </c>
    </row>
    <row r="25" spans="1:19" ht="20.100000000000001" customHeight="1" x14ac:dyDescent="0.25">
      <c r="A25" s="113"/>
      <c r="B25" s="88"/>
      <c r="C25" s="89"/>
      <c r="D25" s="90"/>
      <c r="E25" s="89"/>
      <c r="F25" s="91"/>
      <c r="G25" s="92"/>
      <c r="H25" s="114"/>
      <c r="I25" s="114"/>
      <c r="J25" s="93"/>
      <c r="K25" s="93"/>
      <c r="L25" s="94"/>
      <c r="M25" s="94"/>
      <c r="N25" s="94"/>
      <c r="P25" s="58" t="b">
        <f t="shared" si="0"/>
        <v>1</v>
      </c>
      <c r="Q25" s="58" t="b">
        <f t="shared" si="1"/>
        <v>1</v>
      </c>
      <c r="R25" s="58" t="b">
        <f t="shared" si="2"/>
        <v>1</v>
      </c>
      <c r="S25" s="58" t="e">
        <f>OR(#REF!&lt;100000,LEN(#REF!)=5)</f>
        <v>#REF!</v>
      </c>
    </row>
    <row r="26" spans="1:19" ht="20.100000000000001" customHeight="1" x14ac:dyDescent="0.25">
      <c r="A26" s="113"/>
      <c r="B26" s="88"/>
      <c r="C26" s="89"/>
      <c r="D26" s="90"/>
      <c r="E26" s="89"/>
      <c r="F26" s="91"/>
      <c r="G26" s="92"/>
      <c r="H26" s="114"/>
      <c r="I26" s="92"/>
      <c r="J26" s="93"/>
      <c r="K26" s="93"/>
      <c r="L26" s="94"/>
      <c r="M26" s="94"/>
      <c r="N26" s="94"/>
      <c r="P26" s="58" t="b">
        <f t="shared" si="0"/>
        <v>1</v>
      </c>
      <c r="Q26" s="58" t="b">
        <f t="shared" si="1"/>
        <v>1</v>
      </c>
      <c r="R26" s="58" t="b">
        <f t="shared" si="2"/>
        <v>1</v>
      </c>
      <c r="S26" s="58" t="e">
        <f>OR(#REF!&lt;100000,LEN(#REF!)=5)</f>
        <v>#REF!</v>
      </c>
    </row>
    <row r="27" spans="1:19" ht="20.100000000000001" customHeight="1" x14ac:dyDescent="0.25">
      <c r="A27" s="113"/>
      <c r="B27" s="88"/>
      <c r="C27" s="89"/>
      <c r="D27" s="90"/>
      <c r="E27" s="89"/>
      <c r="F27" s="91"/>
      <c r="G27" s="92"/>
      <c r="H27" s="114"/>
      <c r="I27" s="92"/>
      <c r="J27" s="93"/>
      <c r="K27" s="93"/>
      <c r="L27" s="94"/>
      <c r="M27" s="94"/>
      <c r="N27" s="94"/>
      <c r="P27" s="58" t="b">
        <f t="shared" si="0"/>
        <v>1</v>
      </c>
      <c r="Q27" s="58" t="b">
        <f t="shared" si="1"/>
        <v>1</v>
      </c>
      <c r="R27" s="58" t="b">
        <f t="shared" si="2"/>
        <v>1</v>
      </c>
      <c r="S27" s="58" t="e">
        <f>OR(#REF!&lt;100000,LEN(#REF!)=5)</f>
        <v>#REF!</v>
      </c>
    </row>
    <row r="28" spans="1:19" ht="20.100000000000001" customHeight="1" x14ac:dyDescent="0.25">
      <c r="A28" s="98"/>
      <c r="B28" s="88"/>
      <c r="C28" s="89"/>
      <c r="D28" s="90" t="str">
        <f t="shared" ref="D28:D31" si="3">IF(B28="S",IF(ISBLANK(E28),ROUND(C28*0.2/1.2,2),E28),"")</f>
        <v/>
      </c>
      <c r="E28" s="89"/>
      <c r="F28" s="91" t="s">
        <v>74</v>
      </c>
      <c r="G28" s="92" t="s">
        <v>74</v>
      </c>
      <c r="H28" s="92" t="s">
        <v>74</v>
      </c>
      <c r="I28" s="92" t="s">
        <v>74</v>
      </c>
      <c r="J28" s="93" t="s">
        <v>3</v>
      </c>
      <c r="K28" s="93"/>
      <c r="L28" s="94"/>
      <c r="M28" s="94"/>
      <c r="N28" s="94"/>
      <c r="P28" s="58" t="b">
        <f t="shared" si="0"/>
        <v>0</v>
      </c>
      <c r="Q28" s="58" t="b">
        <f t="shared" si="1"/>
        <v>0</v>
      </c>
      <c r="R28" s="58" t="b">
        <f t="shared" si="2"/>
        <v>0</v>
      </c>
      <c r="S28" s="58" t="e">
        <f>OR(#REF!&lt;100000,LEN(#REF!)=5)</f>
        <v>#REF!</v>
      </c>
    </row>
    <row r="29" spans="1:19" ht="20.100000000000001" customHeight="1" x14ac:dyDescent="0.25">
      <c r="A29" s="98"/>
      <c r="B29" s="88"/>
      <c r="C29" s="89"/>
      <c r="D29" s="90" t="str">
        <f t="shared" si="3"/>
        <v/>
      </c>
      <c r="E29" s="89"/>
      <c r="F29" s="91" t="s">
        <v>74</v>
      </c>
      <c r="G29" s="92" t="s">
        <v>74</v>
      </c>
      <c r="H29" s="92" t="s">
        <v>74</v>
      </c>
      <c r="I29" s="92" t="s">
        <v>74</v>
      </c>
      <c r="J29" s="93" t="s">
        <v>3</v>
      </c>
      <c r="K29" s="93"/>
      <c r="L29" s="94"/>
      <c r="M29" s="94"/>
      <c r="N29" s="94"/>
      <c r="P29" s="58" t="b">
        <f t="shared" si="0"/>
        <v>0</v>
      </c>
      <c r="Q29" s="58" t="b">
        <f t="shared" si="1"/>
        <v>0</v>
      </c>
      <c r="R29" s="58" t="b">
        <f t="shared" si="2"/>
        <v>0</v>
      </c>
      <c r="S29" s="58" t="e">
        <f>OR(#REF!&lt;100000,LEN(#REF!)=5)</f>
        <v>#REF!</v>
      </c>
    </row>
    <row r="30" spans="1:19" ht="20.100000000000001" customHeight="1" x14ac:dyDescent="0.25">
      <c r="A30" s="98"/>
      <c r="B30" s="88"/>
      <c r="C30" s="89"/>
      <c r="D30" s="90" t="str">
        <f t="shared" si="3"/>
        <v/>
      </c>
      <c r="E30" s="89"/>
      <c r="F30" s="91" t="s">
        <v>74</v>
      </c>
      <c r="G30" s="92" t="s">
        <v>74</v>
      </c>
      <c r="H30" s="92" t="s">
        <v>74</v>
      </c>
      <c r="I30" s="92" t="s">
        <v>74</v>
      </c>
      <c r="J30" s="93" t="s">
        <v>3</v>
      </c>
      <c r="K30" s="93"/>
      <c r="L30" s="94"/>
      <c r="M30" s="94"/>
      <c r="N30" s="94"/>
      <c r="P30" s="58" t="b">
        <f t="shared" si="0"/>
        <v>0</v>
      </c>
      <c r="Q30" s="58" t="b">
        <f t="shared" si="1"/>
        <v>0</v>
      </c>
      <c r="R30" s="58" t="b">
        <f t="shared" si="2"/>
        <v>0</v>
      </c>
      <c r="S30" s="58" t="e">
        <f>OR(#REF!&lt;100000,LEN(#REF!)=5)</f>
        <v>#REF!</v>
      </c>
    </row>
    <row r="31" spans="1:19" ht="20.100000000000001" customHeight="1" thickBot="1" x14ac:dyDescent="0.3">
      <c r="A31" s="98"/>
      <c r="B31" s="88"/>
      <c r="C31" s="89"/>
      <c r="D31" s="101" t="str">
        <f t="shared" si="3"/>
        <v/>
      </c>
      <c r="E31" s="89"/>
      <c r="F31" s="91" t="s">
        <v>74</v>
      </c>
      <c r="G31" s="92" t="s">
        <v>74</v>
      </c>
      <c r="H31" s="92" t="s">
        <v>74</v>
      </c>
      <c r="I31" s="92" t="s">
        <v>74</v>
      </c>
      <c r="J31" s="93" t="s">
        <v>3</v>
      </c>
      <c r="K31" s="93"/>
      <c r="L31" s="94"/>
      <c r="M31" s="94"/>
      <c r="N31" s="94"/>
      <c r="P31" s="58" t="b">
        <f t="shared" si="0"/>
        <v>0</v>
      </c>
      <c r="Q31" s="58" t="b">
        <f t="shared" si="1"/>
        <v>0</v>
      </c>
      <c r="R31" s="58" t="b">
        <f t="shared" si="2"/>
        <v>0</v>
      </c>
      <c r="S31" s="58" t="e">
        <f>OR(#REF!&lt;100000,LEN(#REF!)=5)</f>
        <v>#REF!</v>
      </c>
    </row>
    <row r="32" spans="1:19" ht="20.100000000000001" customHeight="1" thickBot="1" x14ac:dyDescent="0.25">
      <c r="A32" s="254" t="s">
        <v>9</v>
      </c>
      <c r="B32" s="255"/>
      <c r="C32" s="102">
        <f>SUM(C12:C31)</f>
        <v>1395</v>
      </c>
      <c r="D32" s="102">
        <f>SUM(D12:D31)</f>
        <v>0</v>
      </c>
      <c r="E32" s="102"/>
      <c r="F32" s="102">
        <f>SUM(F12:F31)</f>
        <v>1395</v>
      </c>
      <c r="G32" s="103"/>
      <c r="H32" s="103"/>
      <c r="I32" s="103"/>
      <c r="J32" s="104"/>
      <c r="K32" s="104"/>
      <c r="L32" s="105"/>
      <c r="M32" s="106"/>
      <c r="N32" s="107"/>
    </row>
    <row r="34" spans="2:3" x14ac:dyDescent="0.2">
      <c r="B34" s="245" t="s">
        <v>8</v>
      </c>
      <c r="C34" s="246"/>
    </row>
    <row r="35" spans="2:3" x14ac:dyDescent="0.2">
      <c r="B35" s="108" t="s">
        <v>7</v>
      </c>
      <c r="C35" s="109" t="s">
        <v>6</v>
      </c>
    </row>
    <row r="36" spans="2:3" x14ac:dyDescent="0.2">
      <c r="B36" s="108" t="s">
        <v>5</v>
      </c>
      <c r="C36" s="109" t="s">
        <v>4</v>
      </c>
    </row>
    <row r="37" spans="2:3" x14ac:dyDescent="0.2">
      <c r="B37" s="108" t="s">
        <v>3</v>
      </c>
      <c r="C37" s="109" t="s">
        <v>2</v>
      </c>
    </row>
    <row r="38" spans="2:3" x14ac:dyDescent="0.2">
      <c r="B38" s="84" t="s">
        <v>1</v>
      </c>
      <c r="C38" s="110" t="s">
        <v>0</v>
      </c>
    </row>
  </sheetData>
  <mergeCells count="6">
    <mergeCell ref="B34:C34"/>
    <mergeCell ref="B1:E1"/>
    <mergeCell ref="B3:E3"/>
    <mergeCell ref="G8:J8"/>
    <mergeCell ref="G9:J9"/>
    <mergeCell ref="A32:B32"/>
  </mergeCells>
  <conditionalFormatting sqref="J16:K31 J12:K12 J13">
    <cfRule type="expression" priority="9" stopIfTrue="1">
      <formula>AND(SUM($P12:$T12)&gt;0,NOT(ISBLANK(J12)))</formula>
    </cfRule>
    <cfRule type="expression" dxfId="48" priority="10" stopIfTrue="1">
      <formula>SUM($P12:$T12)&gt;0</formula>
    </cfRule>
  </conditionalFormatting>
  <conditionalFormatting sqref="E5 C5 B1:E1 B3:E3 C12:C31">
    <cfRule type="expression" dxfId="47" priority="11" stopIfTrue="1">
      <formula>ISBLANK(B1)</formula>
    </cfRule>
  </conditionalFormatting>
  <conditionalFormatting sqref="L19:N31 L15:N17 L12:N12">
    <cfRule type="expression" dxfId="46" priority="12" stopIfTrue="1">
      <formula>AND(NOT(ISBLANK($C12)),ISBLANK(L12))</formula>
    </cfRule>
  </conditionalFormatting>
  <conditionalFormatting sqref="B12:B31">
    <cfRule type="expression" dxfId="45" priority="13" stopIfTrue="1">
      <formula>AND(NOT(ISBLANK(C12)),ISBLANK(B12))</formula>
    </cfRule>
  </conditionalFormatting>
  <conditionalFormatting sqref="A12:A31">
    <cfRule type="expression" dxfId="44" priority="14" stopIfTrue="1">
      <formula>AND(NOT(ISBLANK(C12)),ISBLANK(A12))</formula>
    </cfRule>
  </conditionalFormatting>
  <conditionalFormatting sqref="E12:E31">
    <cfRule type="expression" dxfId="43" priority="15" stopIfTrue="1">
      <formula>AND(NOT(ISBLANK(C12)),ISBLANK(E12),B12="S")</formula>
    </cfRule>
  </conditionalFormatting>
  <conditionalFormatting sqref="N18">
    <cfRule type="expression" dxfId="42" priority="8" stopIfTrue="1">
      <formula>AND(NOT(ISBLANK($C18)),ISBLANK(N18))</formula>
    </cfRule>
  </conditionalFormatting>
  <conditionalFormatting sqref="L18">
    <cfRule type="expression" dxfId="41" priority="7" stopIfTrue="1">
      <formula>AND(NOT(ISBLANK($C18)),ISBLANK(L18))</formula>
    </cfRule>
  </conditionalFormatting>
  <conditionalFormatting sqref="J15:K15">
    <cfRule type="expression" priority="16" stopIfTrue="1">
      <formula>AND(SUM($P14:$T14)&gt;0,NOT(ISBLANK(J15)))</formula>
    </cfRule>
    <cfRule type="expression" dxfId="40" priority="17" stopIfTrue="1">
      <formula>SUM($P14:$T14)&gt;0</formula>
    </cfRule>
  </conditionalFormatting>
  <conditionalFormatting sqref="J14">
    <cfRule type="expression" priority="18" stopIfTrue="1">
      <formula>AND(SUM(#REF!)&gt;0,NOT(ISBLANK(J14)))</formula>
    </cfRule>
    <cfRule type="expression" dxfId="39" priority="19" stopIfTrue="1">
      <formula>SUM(#REF!)&gt;0</formula>
    </cfRule>
  </conditionalFormatting>
  <conditionalFormatting sqref="K13">
    <cfRule type="expression" priority="4" stopIfTrue="1">
      <formula>AND(SUM($P13:$T13)&gt;0,NOT(ISBLANK(K13)))</formula>
    </cfRule>
    <cfRule type="expression" dxfId="38" priority="5" stopIfTrue="1">
      <formula>SUM($P13:$T13)&gt;0</formula>
    </cfRule>
  </conditionalFormatting>
  <conditionalFormatting sqref="L13:N13">
    <cfRule type="expression" dxfId="37" priority="6" stopIfTrue="1">
      <formula>AND(NOT(ISBLANK($C13)),ISBLANK(L13))</formula>
    </cfRule>
  </conditionalFormatting>
  <conditionalFormatting sqref="K14">
    <cfRule type="expression" priority="1" stopIfTrue="1">
      <formula>AND(SUM($P14:$T14)&gt;0,NOT(ISBLANK(K14)))</formula>
    </cfRule>
    <cfRule type="expression" dxfId="36" priority="2" stopIfTrue="1">
      <formula>SUM($P14:$T14)&gt;0</formula>
    </cfRule>
  </conditionalFormatting>
  <conditionalFormatting sqref="L14:N14">
    <cfRule type="expression" dxfId="35" priority="3" stopIfTrue="1">
      <formula>AND(NOT(ISBLANK($C14)),ISBLANK(L14))</formula>
    </cfRule>
  </conditionalFormatting>
  <dataValidations count="4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4" orientation="landscape" r:id="rId1"/>
  <headerFooter alignWithMargins="0">
    <oddFooter>&amp;L&amp;Z&amp;F&amp;RPrinted 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9"/>
  <sheetViews>
    <sheetView zoomScale="90" workbookViewId="0">
      <selection activeCell="B4" sqref="B4"/>
    </sheetView>
  </sheetViews>
  <sheetFormatPr defaultRowHeight="12.75" outlineLevelCol="1" x14ac:dyDescent="0.2"/>
  <cols>
    <col min="1" max="1" width="11.85546875" style="1" bestFit="1" customWidth="1"/>
    <col min="2" max="2" width="10.42578125" style="1" customWidth="1"/>
    <col min="3" max="6" width="15.7109375" style="1" customWidth="1"/>
    <col min="7" max="7" width="8.42578125" style="1" customWidth="1"/>
    <col min="8" max="8" width="9" style="1" customWidth="1"/>
    <col min="9" max="9" width="11.7109375" style="1" bestFit="1" customWidth="1"/>
    <col min="10" max="10" width="3" style="1" customWidth="1"/>
    <col min="11" max="11" width="40.140625" style="1" bestFit="1" customWidth="1"/>
    <col min="12" max="12" width="70.7109375" style="1" bestFit="1" customWidth="1"/>
    <col min="13" max="13" width="36.85546875" style="1" bestFit="1" customWidth="1"/>
    <col min="14" max="14" width="27.42578125" style="1" customWidth="1"/>
    <col min="15" max="15" width="9.140625" style="1"/>
    <col min="16" max="19" width="0" style="1" hidden="1" customWidth="1" outlineLevel="1"/>
    <col min="20" max="20" width="9.140625" style="1" collapsed="1"/>
    <col min="21" max="16384" width="9.140625" style="1"/>
  </cols>
  <sheetData>
    <row r="1" spans="1:26" ht="36.75" customHeight="1" x14ac:dyDescent="0.2">
      <c r="A1" s="53" t="s">
        <v>68</v>
      </c>
      <c r="B1" s="258" t="s">
        <v>67</v>
      </c>
      <c r="C1" s="259"/>
      <c r="D1" s="259"/>
      <c r="E1" s="260"/>
      <c r="F1" s="52"/>
      <c r="G1" s="52"/>
      <c r="H1" s="52"/>
      <c r="I1" s="52"/>
      <c r="J1" s="52"/>
      <c r="K1" s="52"/>
      <c r="L1" s="51"/>
      <c r="M1" s="51"/>
      <c r="N1" s="50"/>
    </row>
    <row r="2" spans="1:26" x14ac:dyDescent="0.2">
      <c r="A2" s="4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39"/>
    </row>
    <row r="3" spans="1:26" ht="36.75" customHeight="1" x14ac:dyDescent="0.2">
      <c r="A3" s="49" t="s">
        <v>66</v>
      </c>
      <c r="B3" s="258" t="s">
        <v>185</v>
      </c>
      <c r="C3" s="259"/>
      <c r="D3" s="259"/>
      <c r="E3" s="260"/>
      <c r="F3" s="48"/>
      <c r="G3" s="48"/>
      <c r="H3" s="48"/>
      <c r="I3" s="48"/>
      <c r="J3" s="48"/>
      <c r="K3" s="48"/>
      <c r="L3" s="238"/>
      <c r="M3" s="40"/>
      <c r="N3" s="39"/>
    </row>
    <row r="4" spans="1:26" x14ac:dyDescent="0.2">
      <c r="A4" s="4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39"/>
    </row>
    <row r="5" spans="1:26" ht="36" customHeight="1" x14ac:dyDescent="0.2">
      <c r="A5" s="47" t="s">
        <v>65</v>
      </c>
      <c r="B5" s="46" t="s">
        <v>64</v>
      </c>
      <c r="C5" s="45">
        <v>43902</v>
      </c>
      <c r="D5" s="46" t="s">
        <v>63</v>
      </c>
      <c r="E5" s="45">
        <v>43932</v>
      </c>
      <c r="F5" s="44"/>
      <c r="G5" s="122"/>
      <c r="H5" s="123"/>
      <c r="I5" s="123"/>
      <c r="J5" s="123"/>
      <c r="K5" s="123"/>
      <c r="L5" s="40"/>
      <c r="M5" s="40"/>
      <c r="N5" s="39"/>
    </row>
    <row r="6" spans="1:26" x14ac:dyDescent="0.2">
      <c r="A6" s="41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9"/>
    </row>
    <row r="7" spans="1:26" x14ac:dyDescent="0.2">
      <c r="A7" s="41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39"/>
    </row>
    <row r="8" spans="1:26" x14ac:dyDescent="0.2">
      <c r="A8" s="234" t="s">
        <v>62</v>
      </c>
      <c r="B8" s="37" t="s">
        <v>60</v>
      </c>
      <c r="C8" s="37" t="s">
        <v>61</v>
      </c>
      <c r="D8" s="37" t="s">
        <v>60</v>
      </c>
      <c r="E8" s="37" t="s">
        <v>59</v>
      </c>
      <c r="F8" s="37" t="s">
        <v>58</v>
      </c>
      <c r="G8" s="256" t="s">
        <v>57</v>
      </c>
      <c r="H8" s="261"/>
      <c r="I8" s="261"/>
      <c r="J8" s="257"/>
      <c r="K8" s="234" t="s">
        <v>56</v>
      </c>
      <c r="L8" s="37" t="s">
        <v>55</v>
      </c>
      <c r="M8" s="36" t="s">
        <v>54</v>
      </c>
      <c r="N8" s="36" t="s">
        <v>53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x14ac:dyDescent="0.2">
      <c r="A9" s="35" t="s">
        <v>52</v>
      </c>
      <c r="B9" s="34" t="s">
        <v>51</v>
      </c>
      <c r="C9" s="34" t="s">
        <v>49</v>
      </c>
      <c r="D9" s="34" t="s">
        <v>49</v>
      </c>
      <c r="E9" s="34" t="s">
        <v>50</v>
      </c>
      <c r="F9" s="34" t="s">
        <v>49</v>
      </c>
      <c r="G9" s="262"/>
      <c r="H9" s="263"/>
      <c r="I9" s="263"/>
      <c r="J9" s="264"/>
      <c r="K9" s="35" t="s">
        <v>48</v>
      </c>
      <c r="L9" s="34" t="s">
        <v>47</v>
      </c>
      <c r="M9" s="33"/>
      <c r="N9" s="124" t="s">
        <v>46</v>
      </c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x14ac:dyDescent="0.2">
      <c r="A10" s="30" t="s">
        <v>45</v>
      </c>
      <c r="B10" s="26" t="s">
        <v>44</v>
      </c>
      <c r="C10" s="26" t="s">
        <v>43</v>
      </c>
      <c r="D10" s="26" t="s">
        <v>43</v>
      </c>
      <c r="E10" s="26" t="s">
        <v>43</v>
      </c>
      <c r="F10" s="26" t="s">
        <v>43</v>
      </c>
      <c r="G10" s="25" t="s">
        <v>42</v>
      </c>
      <c r="H10" s="25" t="s">
        <v>41</v>
      </c>
      <c r="I10" s="25" t="s">
        <v>40</v>
      </c>
      <c r="J10" s="25"/>
      <c r="K10" s="29" t="s">
        <v>39</v>
      </c>
      <c r="L10" s="24"/>
      <c r="M10" s="4"/>
      <c r="N10" s="28"/>
    </row>
    <row r="11" spans="1:26" ht="0.75" customHeight="1" x14ac:dyDescent="0.2">
      <c r="A11" s="27"/>
      <c r="B11" s="26"/>
      <c r="C11" s="26"/>
      <c r="D11" s="26"/>
      <c r="E11" s="26"/>
      <c r="F11" s="26"/>
      <c r="G11" s="25"/>
      <c r="H11" s="25"/>
      <c r="I11" s="25"/>
      <c r="J11" s="25"/>
      <c r="K11" s="25"/>
      <c r="L11" s="24"/>
      <c r="M11" s="4"/>
      <c r="N11" s="4"/>
    </row>
    <row r="12" spans="1:26" ht="20.100000000000001" customHeight="1" x14ac:dyDescent="0.25">
      <c r="A12" s="239">
        <v>43902</v>
      </c>
      <c r="B12" s="128" t="s">
        <v>5</v>
      </c>
      <c r="C12" s="16">
        <v>34.299999999999997</v>
      </c>
      <c r="D12" s="17">
        <v>0</v>
      </c>
      <c r="E12" s="16"/>
      <c r="F12" s="125">
        <v>34.299999999999997</v>
      </c>
      <c r="G12" s="126">
        <v>446</v>
      </c>
      <c r="H12" s="126">
        <v>4004</v>
      </c>
      <c r="I12" s="126"/>
      <c r="J12" s="14" t="s">
        <v>3</v>
      </c>
      <c r="K12" s="14" t="s">
        <v>162</v>
      </c>
      <c r="L12" s="240" t="s">
        <v>163</v>
      </c>
      <c r="M12" s="13" t="s">
        <v>164</v>
      </c>
      <c r="N12" s="13" t="s">
        <v>165</v>
      </c>
      <c r="P12" s="1" t="b">
        <f>OR(G12&lt;100,LEN(G12)=2)</f>
        <v>0</v>
      </c>
      <c r="Q12" s="1" t="b">
        <f>OR(H12&lt;1000,LEN(H12)=3)</f>
        <v>0</v>
      </c>
      <c r="R12" s="1" t="b">
        <f>IF(I12&lt;1000,TRUE)</f>
        <v>1</v>
      </c>
      <c r="S12" s="1" t="e">
        <f>OR(#REF!&lt;100000,LEN(#REF!)=5)</f>
        <v>#REF!</v>
      </c>
    </row>
    <row r="13" spans="1:26" ht="20.100000000000001" customHeight="1" x14ac:dyDescent="0.25">
      <c r="A13" s="241">
        <v>43903</v>
      </c>
      <c r="B13" s="18" t="s">
        <v>5</v>
      </c>
      <c r="C13" s="16">
        <v>25</v>
      </c>
      <c r="D13" s="17">
        <v>0</v>
      </c>
      <c r="E13" s="16"/>
      <c r="F13" s="125">
        <v>25</v>
      </c>
      <c r="G13" s="126">
        <v>441</v>
      </c>
      <c r="H13" s="126">
        <v>4020</v>
      </c>
      <c r="I13" s="126"/>
      <c r="J13" s="14" t="s">
        <v>3</v>
      </c>
      <c r="K13" s="14" t="s">
        <v>162</v>
      </c>
      <c r="L13" s="242" t="s">
        <v>166</v>
      </c>
      <c r="M13" s="242" t="s">
        <v>167</v>
      </c>
      <c r="N13" s="242" t="s">
        <v>168</v>
      </c>
      <c r="P13" s="1" t="e">
        <f>OR(#REF!&lt;100,LEN(#REF!)=2)</f>
        <v>#REF!</v>
      </c>
      <c r="Q13" s="1" t="e">
        <f>OR(#REF!&lt;1000,LEN(#REF!)=3)</f>
        <v>#REF!</v>
      </c>
      <c r="R13" s="1" t="e">
        <f>IF(#REF!&lt;1000,TRUE)</f>
        <v>#REF!</v>
      </c>
      <c r="S13" s="1" t="e">
        <f>OR(#REF!&lt;100000,LEN(#REF!)=5)</f>
        <v>#REF!</v>
      </c>
    </row>
    <row r="14" spans="1:26" ht="20.100000000000001" customHeight="1" x14ac:dyDescent="0.25">
      <c r="A14" s="241">
        <v>43906</v>
      </c>
      <c r="B14" s="18" t="s">
        <v>5</v>
      </c>
      <c r="C14" s="16">
        <v>54.99</v>
      </c>
      <c r="D14" s="17">
        <v>0</v>
      </c>
      <c r="E14" s="16"/>
      <c r="F14" s="125">
        <v>54.99</v>
      </c>
      <c r="G14" s="126">
        <v>440</v>
      </c>
      <c r="H14" s="126">
        <v>4020</v>
      </c>
      <c r="I14" s="126" t="s">
        <v>74</v>
      </c>
      <c r="J14" s="14" t="s">
        <v>3</v>
      </c>
      <c r="K14" s="14" t="s">
        <v>162</v>
      </c>
      <c r="L14" s="243" t="s">
        <v>169</v>
      </c>
      <c r="M14" s="242" t="s">
        <v>170</v>
      </c>
      <c r="N14" s="242" t="s">
        <v>73</v>
      </c>
      <c r="P14" s="1" t="b">
        <f>OR(G16&lt;100,LEN(G16)=2)</f>
        <v>0</v>
      </c>
      <c r="Q14" s="1" t="b">
        <f>OR(H16&lt;1000,LEN(H16)=3)</f>
        <v>0</v>
      </c>
      <c r="R14" s="1" t="b">
        <f>IF(I16&lt;1000,TRUE)</f>
        <v>1</v>
      </c>
      <c r="S14" s="1" t="e">
        <f>OR(#REF!&lt;100000,LEN(#REF!)=5)</f>
        <v>#REF!</v>
      </c>
    </row>
    <row r="15" spans="1:26" ht="20.100000000000001" customHeight="1" x14ac:dyDescent="0.25">
      <c r="A15" s="241">
        <v>43908</v>
      </c>
      <c r="B15" s="18" t="s">
        <v>5</v>
      </c>
      <c r="C15" s="16">
        <v>600</v>
      </c>
      <c r="D15" s="17">
        <v>0</v>
      </c>
      <c r="E15" s="16"/>
      <c r="F15" s="125">
        <v>600</v>
      </c>
      <c r="G15" s="126">
        <v>114</v>
      </c>
      <c r="H15" s="126">
        <v>4207</v>
      </c>
      <c r="I15" s="126"/>
      <c r="J15" s="14" t="s">
        <v>3</v>
      </c>
      <c r="K15" s="14" t="s">
        <v>171</v>
      </c>
      <c r="L15" s="242" t="s">
        <v>172</v>
      </c>
      <c r="M15" s="242" t="s">
        <v>134</v>
      </c>
      <c r="N15" s="242" t="s">
        <v>173</v>
      </c>
      <c r="P15" s="1" t="b">
        <f>OR(G17&lt;100,LEN(G17)=2)</f>
        <v>0</v>
      </c>
      <c r="Q15" s="1" t="b">
        <f>OR(H17&lt;1000,LEN(H17)=3)</f>
        <v>0</v>
      </c>
      <c r="R15" s="1" t="b">
        <f>IF(I17&lt;1000,TRUE)</f>
        <v>0</v>
      </c>
      <c r="S15" s="1" t="e">
        <f>OR(#REF!&lt;100000,LEN(#REF!)=5)</f>
        <v>#REF!</v>
      </c>
    </row>
    <row r="16" spans="1:26" ht="20.100000000000001" customHeight="1" x14ac:dyDescent="0.25">
      <c r="A16" s="241">
        <v>43909</v>
      </c>
      <c r="B16" s="18" t="s">
        <v>3</v>
      </c>
      <c r="C16" s="16">
        <v>84</v>
      </c>
      <c r="D16" s="17">
        <v>14</v>
      </c>
      <c r="E16" s="16"/>
      <c r="F16" s="125">
        <v>70</v>
      </c>
      <c r="G16" s="126">
        <v>285</v>
      </c>
      <c r="H16" s="126">
        <v>4001</v>
      </c>
      <c r="I16" s="126"/>
      <c r="J16" s="14" t="s">
        <v>3</v>
      </c>
      <c r="K16" s="14" t="s">
        <v>174</v>
      </c>
      <c r="L16" s="13" t="s">
        <v>175</v>
      </c>
      <c r="M16" s="13" t="s">
        <v>99</v>
      </c>
      <c r="N16" s="13" t="s">
        <v>73</v>
      </c>
      <c r="P16" s="1" t="b">
        <f t="shared" ref="P16:P19" si="0">OR(G19&lt;100,LEN(G19)=2)</f>
        <v>0</v>
      </c>
      <c r="Q16" s="1" t="b">
        <f t="shared" ref="Q16:Q19" si="1">OR(H19&lt;1000,LEN(H19)=3)</f>
        <v>0</v>
      </c>
      <c r="R16" s="1" t="b">
        <f t="shared" ref="R16:R19" si="2">IF(I19&lt;1000,TRUE)</f>
        <v>0</v>
      </c>
      <c r="S16" s="1" t="e">
        <f>OR(#REF!&lt;100000,LEN(#REF!)=5)</f>
        <v>#REF!</v>
      </c>
    </row>
    <row r="17" spans="1:19" ht="20.100000000000001" customHeight="1" x14ac:dyDescent="0.25">
      <c r="A17" s="241">
        <v>43921</v>
      </c>
      <c r="B17" s="18" t="s">
        <v>5</v>
      </c>
      <c r="C17" s="16">
        <v>44.41</v>
      </c>
      <c r="D17" s="17">
        <v>0</v>
      </c>
      <c r="E17" s="16"/>
      <c r="F17" s="125">
        <v>44.41</v>
      </c>
      <c r="G17" s="126">
        <v>112</v>
      </c>
      <c r="H17" s="126">
        <v>4207</v>
      </c>
      <c r="I17" s="126" t="s">
        <v>74</v>
      </c>
      <c r="J17" s="14" t="s">
        <v>3</v>
      </c>
      <c r="K17" s="14" t="s">
        <v>171</v>
      </c>
      <c r="L17" s="13" t="s">
        <v>172</v>
      </c>
      <c r="M17" s="13" t="s">
        <v>134</v>
      </c>
      <c r="N17" s="13" t="s">
        <v>173</v>
      </c>
      <c r="P17" s="1" t="b">
        <f t="shared" si="0"/>
        <v>0</v>
      </c>
      <c r="Q17" s="1" t="b">
        <f t="shared" si="1"/>
        <v>0</v>
      </c>
      <c r="R17" s="1" t="b">
        <f t="shared" si="2"/>
        <v>0</v>
      </c>
      <c r="S17" s="1" t="e">
        <f>OR(#REF!&lt;100000,LEN(#REF!)=5)</f>
        <v>#REF!</v>
      </c>
    </row>
    <row r="18" spans="1:19" ht="20.100000000000001" customHeight="1" x14ac:dyDescent="0.25">
      <c r="A18" s="241"/>
      <c r="B18" s="18"/>
      <c r="C18" s="16"/>
      <c r="D18" s="17"/>
      <c r="E18" s="16"/>
      <c r="F18" s="125"/>
      <c r="G18" s="126"/>
      <c r="H18" s="126"/>
      <c r="I18" s="126" t="s">
        <v>74</v>
      </c>
      <c r="J18" s="14" t="s">
        <v>3</v>
      </c>
      <c r="K18" s="14"/>
      <c r="L18" s="13"/>
      <c r="M18" s="13"/>
      <c r="N18" s="13"/>
      <c r="P18" s="1" t="b">
        <f t="shared" si="0"/>
        <v>0</v>
      </c>
      <c r="Q18" s="1" t="b">
        <f t="shared" si="1"/>
        <v>0</v>
      </c>
      <c r="R18" s="1" t="b">
        <f t="shared" si="2"/>
        <v>0</v>
      </c>
      <c r="S18" s="1" t="e">
        <f>OR(#REF!&lt;100000,LEN(#REF!)=5)</f>
        <v>#REF!</v>
      </c>
    </row>
    <row r="19" spans="1:19" ht="20.100000000000001" customHeight="1" x14ac:dyDescent="0.25">
      <c r="A19" s="129"/>
      <c r="B19" s="18"/>
      <c r="C19" s="16"/>
      <c r="D19" s="17" t="str">
        <f t="shared" ref="D19:D22" si="3">IF(B19="S",IF(ISBLANK(E19),ROUND(C19*0.2/1.2,2),E19),"")</f>
        <v/>
      </c>
      <c r="E19" s="16"/>
      <c r="F19" s="125" t="s">
        <v>74</v>
      </c>
      <c r="G19" s="126" t="s">
        <v>74</v>
      </c>
      <c r="H19" s="126" t="s">
        <v>74</v>
      </c>
      <c r="I19" s="126" t="s">
        <v>74</v>
      </c>
      <c r="J19" s="14"/>
      <c r="K19" s="14"/>
      <c r="L19" s="13"/>
      <c r="M19" s="13"/>
      <c r="N19" s="13"/>
      <c r="P19" s="1" t="b">
        <f t="shared" si="0"/>
        <v>0</v>
      </c>
      <c r="Q19" s="1" t="b">
        <f t="shared" si="1"/>
        <v>0</v>
      </c>
      <c r="R19" s="1" t="b">
        <f t="shared" si="2"/>
        <v>0</v>
      </c>
      <c r="S19" s="1" t="e">
        <f>OR(#REF!&lt;100000,LEN(#REF!)=5)</f>
        <v>#REF!</v>
      </c>
    </row>
    <row r="20" spans="1:19" ht="20.100000000000001" customHeight="1" thickBot="1" x14ac:dyDescent="0.3">
      <c r="A20" s="235" t="s">
        <v>9</v>
      </c>
      <c r="B20" s="18"/>
      <c r="C20" s="16"/>
      <c r="D20" s="17" t="str">
        <f t="shared" si="3"/>
        <v/>
      </c>
      <c r="E20" s="16"/>
      <c r="F20" s="125" t="s">
        <v>74</v>
      </c>
      <c r="G20" s="126" t="s">
        <v>74</v>
      </c>
      <c r="H20" s="126" t="s">
        <v>74</v>
      </c>
      <c r="I20" s="126" t="s">
        <v>74</v>
      </c>
      <c r="J20" s="14"/>
      <c r="K20" s="14"/>
      <c r="L20" s="13"/>
      <c r="M20" s="13"/>
      <c r="N20" s="13"/>
    </row>
    <row r="21" spans="1:19" ht="15.75" x14ac:dyDescent="0.25">
      <c r="B21" s="18"/>
      <c r="C21" s="16"/>
      <c r="D21" s="17" t="str">
        <f t="shared" si="3"/>
        <v/>
      </c>
      <c r="E21" s="16"/>
      <c r="F21" s="125" t="s">
        <v>74</v>
      </c>
      <c r="G21" s="126" t="s">
        <v>74</v>
      </c>
      <c r="H21" s="126" t="s">
        <v>74</v>
      </c>
      <c r="I21" s="126" t="s">
        <v>74</v>
      </c>
      <c r="J21" s="14"/>
      <c r="K21" s="14"/>
      <c r="L21" s="13"/>
      <c r="M21" s="13"/>
      <c r="N21" s="13"/>
    </row>
    <row r="22" spans="1:19" ht="16.5" thickBot="1" x14ac:dyDescent="0.3">
      <c r="B22" s="18"/>
      <c r="C22" s="16"/>
      <c r="D22" s="244" t="str">
        <f t="shared" si="3"/>
        <v/>
      </c>
      <c r="E22" s="16"/>
      <c r="F22" s="125" t="s">
        <v>74</v>
      </c>
      <c r="G22" s="126" t="s">
        <v>74</v>
      </c>
      <c r="H22" s="126" t="s">
        <v>74</v>
      </c>
      <c r="I22" s="126" t="s">
        <v>74</v>
      </c>
      <c r="J22" s="14"/>
      <c r="K22" s="14"/>
      <c r="L22" s="13"/>
      <c r="M22" s="13"/>
      <c r="N22" s="13"/>
    </row>
    <row r="23" spans="1:19" ht="13.5" thickBot="1" x14ac:dyDescent="0.25">
      <c r="B23" s="236"/>
      <c r="C23" s="12">
        <f>SUM(C12:C22)</f>
        <v>842.69999999999993</v>
      </c>
      <c r="D23" s="12">
        <f>SUM(D12:D22)</f>
        <v>14</v>
      </c>
      <c r="E23" s="12"/>
      <c r="F23" s="12">
        <f>SUM(F12:F22)</f>
        <v>828.69999999999993</v>
      </c>
      <c r="G23" s="11"/>
      <c r="H23" s="11"/>
      <c r="I23" s="11"/>
      <c r="J23" s="10"/>
      <c r="K23" s="10"/>
      <c r="L23" s="9"/>
      <c r="M23" s="8"/>
      <c r="N23" s="7"/>
    </row>
    <row r="25" spans="1:19" x14ac:dyDescent="0.2">
      <c r="B25" s="256" t="s">
        <v>8</v>
      </c>
      <c r="C25" s="257"/>
      <c r="F25" s="132"/>
    </row>
    <row r="26" spans="1:19" x14ac:dyDescent="0.2">
      <c r="B26" s="6" t="s">
        <v>7</v>
      </c>
      <c r="C26" s="5" t="s">
        <v>6</v>
      </c>
    </row>
    <row r="27" spans="1:19" x14ac:dyDescent="0.2">
      <c r="B27" s="6" t="s">
        <v>5</v>
      </c>
      <c r="C27" s="5" t="s">
        <v>4</v>
      </c>
    </row>
    <row r="28" spans="1:19" x14ac:dyDescent="0.2">
      <c r="B28" s="6" t="s">
        <v>3</v>
      </c>
      <c r="C28" s="5" t="s">
        <v>2</v>
      </c>
    </row>
    <row r="29" spans="1:19" x14ac:dyDescent="0.2">
      <c r="B29" s="4" t="s">
        <v>1</v>
      </c>
      <c r="C29" s="3" t="s">
        <v>0</v>
      </c>
    </row>
  </sheetData>
  <mergeCells count="5">
    <mergeCell ref="B1:E1"/>
    <mergeCell ref="B3:E3"/>
    <mergeCell ref="G8:J8"/>
    <mergeCell ref="G9:J9"/>
    <mergeCell ref="B25:C25"/>
  </mergeCells>
  <conditionalFormatting sqref="J13:J14 J12:K12">
    <cfRule type="expression" priority="16" stopIfTrue="1">
      <formula>AND(SUM($P12:$T12)&gt;0,NOT(ISBLANK(J12)))</formula>
    </cfRule>
    <cfRule type="expression" dxfId="34" priority="17" stopIfTrue="1">
      <formula>SUM($P12:$T12)&gt;0</formula>
    </cfRule>
  </conditionalFormatting>
  <conditionalFormatting sqref="C5 B1:E1 B3:E3 C12 E5 C15:C22">
    <cfRule type="expression" dxfId="33" priority="18" stopIfTrue="1">
      <formula>ISBLANK(B1)</formula>
    </cfRule>
  </conditionalFormatting>
  <conditionalFormatting sqref="L16:N22 L12:N12">
    <cfRule type="expression" dxfId="32" priority="19" stopIfTrue="1">
      <formula>AND(NOT(ISBLANK($C12)),ISBLANK(L12))</formula>
    </cfRule>
  </conditionalFormatting>
  <conditionalFormatting sqref="B12 B15:B22">
    <cfRule type="expression" dxfId="31" priority="20" stopIfTrue="1">
      <formula>AND(NOT(ISBLANK(C12)),ISBLANK(B12))</formula>
    </cfRule>
  </conditionalFormatting>
  <conditionalFormatting sqref="A12">
    <cfRule type="expression" dxfId="30" priority="21" stopIfTrue="1">
      <formula>AND(NOT(ISBLANK(C12)),ISBLANK(A12))</formula>
    </cfRule>
  </conditionalFormatting>
  <conditionalFormatting sqref="E12 E15:E22">
    <cfRule type="expression" dxfId="29" priority="22" stopIfTrue="1">
      <formula>AND(NOT(ISBLANK(C12)),ISBLANK(E12),B12="S")</formula>
    </cfRule>
  </conditionalFormatting>
  <conditionalFormatting sqref="C14">
    <cfRule type="expression" dxfId="28" priority="14" stopIfTrue="1">
      <formula>ISBLANK(C14)</formula>
    </cfRule>
  </conditionalFormatting>
  <conditionalFormatting sqref="E14">
    <cfRule type="expression" dxfId="27" priority="15" stopIfTrue="1">
      <formula>AND(NOT(ISBLANK(C14)),ISBLANK(E14),#REF!="S")</formula>
    </cfRule>
  </conditionalFormatting>
  <conditionalFormatting sqref="J19:K22">
    <cfRule type="expression" priority="23" stopIfTrue="1">
      <formula>AND(SUM($P16:$T16)&gt;0,NOT(ISBLANK(J19)))</formula>
    </cfRule>
    <cfRule type="expression" dxfId="26" priority="24" stopIfTrue="1">
      <formula>SUM($P16:$T16)&gt;0</formula>
    </cfRule>
  </conditionalFormatting>
  <conditionalFormatting sqref="A16:A19">
    <cfRule type="expression" dxfId="25" priority="25" stopIfTrue="1">
      <formula>AND(NOT(ISBLANK(C19)),ISBLANK(A16))</formula>
    </cfRule>
  </conditionalFormatting>
  <conditionalFormatting sqref="B13">
    <cfRule type="expression" dxfId="24" priority="13" stopIfTrue="1">
      <formula>AND(NOT(ISBLANK(C13)),ISBLANK(B13))</formula>
    </cfRule>
  </conditionalFormatting>
  <conditionalFormatting sqref="C13">
    <cfRule type="expression" dxfId="23" priority="11" stopIfTrue="1">
      <formula>ISBLANK(C13)</formula>
    </cfRule>
  </conditionalFormatting>
  <conditionalFormatting sqref="E13">
    <cfRule type="expression" dxfId="22" priority="12" stopIfTrue="1">
      <formula>AND(NOT(ISBLANK(C13)),ISBLANK(E13),B13="S")</formula>
    </cfRule>
  </conditionalFormatting>
  <conditionalFormatting sqref="A13">
    <cfRule type="expression" dxfId="21" priority="26" stopIfTrue="1">
      <formula>AND(NOT(ISBLANK(#REF!)),ISBLANK(A13))</formula>
    </cfRule>
  </conditionalFormatting>
  <conditionalFormatting sqref="J15:J18">
    <cfRule type="expression" priority="9" stopIfTrue="1">
      <formula>AND(SUM($P15:$T15)&gt;0,NOT(ISBLANK(J15)))</formula>
    </cfRule>
    <cfRule type="expression" dxfId="20" priority="10" stopIfTrue="1">
      <formula>SUM($P15:$T15)&gt;0</formula>
    </cfRule>
  </conditionalFormatting>
  <conditionalFormatting sqref="K16:K17">
    <cfRule type="expression" priority="27" stopIfTrue="1">
      <formula>AND(SUM($P14:$T14)&gt;0,NOT(ISBLANK(K16)))</formula>
    </cfRule>
    <cfRule type="expression" dxfId="19" priority="28" stopIfTrue="1">
      <formula>SUM($P14:$T14)&gt;0</formula>
    </cfRule>
  </conditionalFormatting>
  <conditionalFormatting sqref="A14:A15">
    <cfRule type="expression" dxfId="18" priority="29" stopIfTrue="1">
      <formula>AND(NOT(ISBLANK(C16)),ISBLANK(A14))</formula>
    </cfRule>
  </conditionalFormatting>
  <conditionalFormatting sqref="B14">
    <cfRule type="expression" dxfId="17" priority="30" stopIfTrue="1">
      <formula>AND(NOT(ISBLANK(#REF!)),ISBLANK(B14))</formula>
    </cfRule>
  </conditionalFormatting>
  <conditionalFormatting sqref="K13">
    <cfRule type="expression" priority="7" stopIfTrue="1">
      <formula>AND(SUM($P13:$T13)&gt;0,NOT(ISBLANK(K13)))</formula>
    </cfRule>
    <cfRule type="expression" dxfId="16" priority="8" stopIfTrue="1">
      <formula>SUM($P13:$T13)&gt;0</formula>
    </cfRule>
  </conditionalFormatting>
  <conditionalFormatting sqref="K14">
    <cfRule type="expression" priority="5" stopIfTrue="1">
      <formula>AND(SUM($P14:$T14)&gt;0,NOT(ISBLANK(K14)))</formula>
    </cfRule>
    <cfRule type="expression" dxfId="15" priority="6" stopIfTrue="1">
      <formula>SUM($P14:$T14)&gt;0</formula>
    </cfRule>
  </conditionalFormatting>
  <conditionalFormatting sqref="K15">
    <cfRule type="expression" priority="3" stopIfTrue="1">
      <formula>AND(SUM($P15:$T15)&gt;0,NOT(ISBLANK(K15)))</formula>
    </cfRule>
    <cfRule type="expression" dxfId="14" priority="4" stopIfTrue="1">
      <formula>SUM($P15:$T15)&gt;0</formula>
    </cfRule>
  </conditionalFormatting>
  <conditionalFormatting sqref="K18">
    <cfRule type="expression" priority="1" stopIfTrue="1">
      <formula>AND(SUM($P18:$T18)&gt;0,NOT(ISBLANK(K18)))</formula>
    </cfRule>
    <cfRule type="expression" dxfId="13" priority="2" stopIfTrue="1">
      <formula>SUM($P18:$T18)&gt;0</formula>
    </cfRule>
  </conditionalFormatting>
  <dataValidations count="3">
    <dataValidation type="list" allowBlank="1" showInputMessage="1" showErrorMessage="1" sqref="B12:B22">
      <formula1>$B$26:$B$29</formula1>
    </dataValidation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C5 E5">
      <formula1>NOW()-120</formula1>
      <formula2>NOW()</formula2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8"/>
  <sheetViews>
    <sheetView showGridLines="0" workbookViewId="0">
      <selection activeCell="A12" sqref="A12"/>
    </sheetView>
  </sheetViews>
  <sheetFormatPr defaultColWidth="9.140625" defaultRowHeight="13.15" customHeight="1" x14ac:dyDescent="0.2"/>
  <cols>
    <col min="1" max="1" width="11.85546875" style="149" customWidth="1"/>
    <col min="2" max="2" width="10.42578125" style="149" customWidth="1"/>
    <col min="3" max="6" width="15.7109375" style="149" customWidth="1"/>
    <col min="7" max="7" width="8.42578125" style="149" customWidth="1"/>
    <col min="8" max="8" width="9" style="149" customWidth="1"/>
    <col min="9" max="9" width="11.7109375" style="149" customWidth="1"/>
    <col min="10" max="10" width="3" style="149" customWidth="1"/>
    <col min="11" max="11" width="29.7109375" style="149" customWidth="1"/>
    <col min="12" max="12" width="50.7109375" style="149" customWidth="1"/>
    <col min="13" max="14" width="27.42578125" style="149" customWidth="1"/>
    <col min="15" max="15" width="9.140625" style="149" customWidth="1"/>
    <col min="16" max="19" width="9.140625" style="149" hidden="1" customWidth="1"/>
    <col min="20" max="256" width="9.140625" style="149" customWidth="1"/>
    <col min="257" max="16384" width="9.140625" style="212"/>
  </cols>
  <sheetData>
    <row r="1" spans="1:26" ht="36.75" customHeight="1" x14ac:dyDescent="0.2">
      <c r="A1" s="142" t="s">
        <v>68</v>
      </c>
      <c r="B1" s="269" t="s">
        <v>69</v>
      </c>
      <c r="C1" s="270"/>
      <c r="D1" s="270"/>
      <c r="E1" s="271"/>
      <c r="F1" s="143"/>
      <c r="G1" s="144"/>
      <c r="H1" s="144"/>
      <c r="I1" s="144"/>
      <c r="J1" s="144"/>
      <c r="K1" s="144"/>
      <c r="L1" s="145"/>
      <c r="M1" s="145"/>
      <c r="N1" s="146"/>
      <c r="O1" s="147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</row>
    <row r="2" spans="1:26" ht="13.7" customHeight="1" x14ac:dyDescent="0.2">
      <c r="A2" s="150"/>
      <c r="B2" s="151"/>
      <c r="C2" s="151"/>
      <c r="D2" s="151"/>
      <c r="E2" s="151"/>
      <c r="F2" s="152"/>
      <c r="G2" s="152"/>
      <c r="H2" s="152"/>
      <c r="I2" s="152"/>
      <c r="J2" s="152"/>
      <c r="K2" s="152"/>
      <c r="L2" s="152"/>
      <c r="M2" s="152"/>
      <c r="N2" s="153"/>
      <c r="O2" s="147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</row>
    <row r="3" spans="1:26" ht="36.75" customHeight="1" x14ac:dyDescent="0.2">
      <c r="A3" s="154" t="s">
        <v>66</v>
      </c>
      <c r="B3" s="269" t="s">
        <v>186</v>
      </c>
      <c r="C3" s="270"/>
      <c r="D3" s="270"/>
      <c r="E3" s="271"/>
      <c r="F3" s="155"/>
      <c r="G3" s="156"/>
      <c r="H3" s="156"/>
      <c r="I3" s="156"/>
      <c r="J3" s="156"/>
      <c r="K3" s="156"/>
      <c r="L3" s="152"/>
      <c r="M3" s="152"/>
      <c r="N3" s="153"/>
      <c r="O3" s="147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</row>
    <row r="4" spans="1:26" ht="13.7" customHeight="1" x14ac:dyDescent="0.2">
      <c r="A4" s="150"/>
      <c r="B4" s="151"/>
      <c r="C4" s="151"/>
      <c r="D4" s="151"/>
      <c r="E4" s="151"/>
      <c r="F4" s="152"/>
      <c r="G4" s="152"/>
      <c r="H4" s="152"/>
      <c r="I4" s="152"/>
      <c r="J4" s="152"/>
      <c r="K4" s="152"/>
      <c r="L4" s="152"/>
      <c r="M4" s="152"/>
      <c r="N4" s="153"/>
      <c r="O4" s="147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</row>
    <row r="5" spans="1:26" ht="36" customHeight="1" x14ac:dyDescent="0.2">
      <c r="A5" s="157" t="s">
        <v>65</v>
      </c>
      <c r="B5" s="158" t="s">
        <v>64</v>
      </c>
      <c r="C5" s="159">
        <v>43901</v>
      </c>
      <c r="D5" s="158" t="s">
        <v>63</v>
      </c>
      <c r="E5" s="159">
        <v>43932</v>
      </c>
      <c r="F5" s="155"/>
      <c r="G5" s="160"/>
      <c r="H5" s="152"/>
      <c r="I5" s="152"/>
      <c r="J5" s="152"/>
      <c r="K5" s="152"/>
      <c r="L5" s="152"/>
      <c r="M5" s="152"/>
      <c r="N5" s="153"/>
      <c r="O5" s="147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</row>
    <row r="6" spans="1:26" ht="13.7" customHeight="1" x14ac:dyDescent="0.2">
      <c r="A6" s="161"/>
      <c r="B6" s="162"/>
      <c r="C6" s="162"/>
      <c r="D6" s="162"/>
      <c r="E6" s="162"/>
      <c r="F6" s="152"/>
      <c r="G6" s="152"/>
      <c r="H6" s="152"/>
      <c r="I6" s="152"/>
      <c r="J6" s="152"/>
      <c r="K6" s="152"/>
      <c r="L6" s="152"/>
      <c r="M6" s="152"/>
      <c r="N6" s="153"/>
      <c r="O6" s="147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</row>
    <row r="7" spans="1:26" ht="13.7" customHeight="1" x14ac:dyDescent="0.2">
      <c r="A7" s="163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5"/>
      <c r="O7" s="147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</row>
    <row r="8" spans="1:26" ht="13.7" customHeight="1" x14ac:dyDescent="0.2">
      <c r="A8" s="166" t="s">
        <v>62</v>
      </c>
      <c r="B8" s="167" t="s">
        <v>60</v>
      </c>
      <c r="C8" s="167" t="s">
        <v>61</v>
      </c>
      <c r="D8" s="167" t="s">
        <v>60</v>
      </c>
      <c r="E8" s="167" t="s">
        <v>59</v>
      </c>
      <c r="F8" s="167" t="s">
        <v>58</v>
      </c>
      <c r="G8" s="267" t="s">
        <v>57</v>
      </c>
      <c r="H8" s="272"/>
      <c r="I8" s="272"/>
      <c r="J8" s="268"/>
      <c r="K8" s="167" t="s">
        <v>56</v>
      </c>
      <c r="L8" s="167" t="s">
        <v>55</v>
      </c>
      <c r="M8" s="168" t="s">
        <v>54</v>
      </c>
      <c r="N8" s="169" t="s">
        <v>53</v>
      </c>
      <c r="O8" s="170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</row>
    <row r="9" spans="1:26" ht="13.7" customHeight="1" x14ac:dyDescent="0.2">
      <c r="A9" s="172" t="s">
        <v>52</v>
      </c>
      <c r="B9" s="173" t="s">
        <v>51</v>
      </c>
      <c r="C9" s="173" t="s">
        <v>49</v>
      </c>
      <c r="D9" s="173" t="s">
        <v>49</v>
      </c>
      <c r="E9" s="173" t="s">
        <v>50</v>
      </c>
      <c r="F9" s="173" t="s">
        <v>49</v>
      </c>
      <c r="G9" s="273"/>
      <c r="H9" s="274"/>
      <c r="I9" s="274"/>
      <c r="J9" s="275"/>
      <c r="K9" s="173" t="s">
        <v>48</v>
      </c>
      <c r="L9" s="173" t="s">
        <v>47</v>
      </c>
      <c r="M9" s="174"/>
      <c r="N9" s="175" t="s">
        <v>46</v>
      </c>
      <c r="O9" s="170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</row>
    <row r="10" spans="1:26" ht="13.7" customHeight="1" x14ac:dyDescent="0.2">
      <c r="A10" s="176" t="s">
        <v>45</v>
      </c>
      <c r="B10" s="177" t="s">
        <v>44</v>
      </c>
      <c r="C10" s="177" t="s">
        <v>43</v>
      </c>
      <c r="D10" s="177" t="s">
        <v>43</v>
      </c>
      <c r="E10" s="177" t="s">
        <v>43</v>
      </c>
      <c r="F10" s="177" t="s">
        <v>43</v>
      </c>
      <c r="G10" s="178" t="s">
        <v>42</v>
      </c>
      <c r="H10" s="178" t="s">
        <v>41</v>
      </c>
      <c r="I10" s="178" t="s">
        <v>40</v>
      </c>
      <c r="J10" s="179"/>
      <c r="K10" s="180" t="s">
        <v>39</v>
      </c>
      <c r="L10" s="181"/>
      <c r="M10" s="181"/>
      <c r="N10" s="182"/>
      <c r="O10" s="147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</row>
    <row r="11" spans="1:26" ht="8.1" customHeight="1" x14ac:dyDescent="0.2">
      <c r="A11" s="183"/>
      <c r="B11" s="184"/>
      <c r="C11" s="184"/>
      <c r="D11" s="184"/>
      <c r="E11" s="184"/>
      <c r="F11" s="184"/>
      <c r="G11" s="179"/>
      <c r="H11" s="179"/>
      <c r="I11" s="179"/>
      <c r="J11" s="179"/>
      <c r="K11" s="179"/>
      <c r="L11" s="185"/>
      <c r="M11" s="185"/>
      <c r="N11" s="186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</row>
    <row r="12" spans="1:26" ht="20.100000000000001" customHeight="1" x14ac:dyDescent="0.25">
      <c r="A12" s="187">
        <v>43921</v>
      </c>
      <c r="B12" s="188" t="s">
        <v>5</v>
      </c>
      <c r="C12" s="189">
        <v>38.44</v>
      </c>
      <c r="D12" s="189">
        <v>0</v>
      </c>
      <c r="E12" s="189"/>
      <c r="F12" s="189">
        <v>38.44</v>
      </c>
      <c r="G12" s="190">
        <v>112</v>
      </c>
      <c r="H12" s="190">
        <v>4207</v>
      </c>
      <c r="I12" s="190"/>
      <c r="J12" s="191" t="s">
        <v>3</v>
      </c>
      <c r="K12" s="192" t="s">
        <v>186</v>
      </c>
      <c r="L12" s="192" t="s">
        <v>187</v>
      </c>
      <c r="M12" s="193" t="s">
        <v>134</v>
      </c>
      <c r="N12" s="194" t="s">
        <v>74</v>
      </c>
      <c r="O12" s="195"/>
      <c r="P12" s="148" t="b">
        <f t="shared" ref="P12:P31" si="0">OR(G12&lt;100,LEN(G12)=2)</f>
        <v>0</v>
      </c>
      <c r="Q12" s="148" t="b">
        <f t="shared" ref="Q12:Q31" si="1">OR(H12&lt;1000,LEN(H12)=3)</f>
        <v>0</v>
      </c>
      <c r="R12" s="148" t="b">
        <f t="shared" ref="R12:R31" si="2">IF(I12&lt;1000,TRUE)</f>
        <v>1</v>
      </c>
      <c r="S12" s="196"/>
      <c r="T12" s="148"/>
      <c r="U12" s="148"/>
      <c r="V12" s="148"/>
      <c r="W12" s="148"/>
      <c r="X12" s="148"/>
      <c r="Y12" s="148"/>
      <c r="Z12" s="148"/>
    </row>
    <row r="13" spans="1:26" ht="20.100000000000001" customHeight="1" x14ac:dyDescent="0.25">
      <c r="A13" s="183"/>
      <c r="B13" s="188"/>
      <c r="C13" s="189"/>
      <c r="D13" s="197" t="str">
        <f t="shared" ref="D13:D31" si="3">IF(B13="S",IF(ISBLANK(E13),ROUND(C13*0.2/1.2,2),E13),"")</f>
        <v/>
      </c>
      <c r="E13" s="189"/>
      <c r="F13" s="197" t="s">
        <v>74</v>
      </c>
      <c r="G13" s="190"/>
      <c r="H13" s="190"/>
      <c r="I13" s="190"/>
      <c r="J13" s="191" t="s">
        <v>3</v>
      </c>
      <c r="K13" s="192"/>
      <c r="L13" s="192"/>
      <c r="M13" s="193"/>
      <c r="N13" s="194" t="s">
        <v>74</v>
      </c>
      <c r="O13" s="195"/>
      <c r="P13" s="148" t="b">
        <f t="shared" si="0"/>
        <v>1</v>
      </c>
      <c r="Q13" s="148" t="b">
        <f t="shared" si="1"/>
        <v>1</v>
      </c>
      <c r="R13" s="148" t="b">
        <f t="shared" si="2"/>
        <v>1</v>
      </c>
      <c r="S13" s="196"/>
      <c r="T13" s="148"/>
      <c r="U13" s="148"/>
      <c r="V13" s="148"/>
      <c r="W13" s="148"/>
      <c r="X13" s="148"/>
      <c r="Y13" s="148"/>
      <c r="Z13" s="148"/>
    </row>
    <row r="14" spans="1:26" ht="20.100000000000001" customHeight="1" x14ac:dyDescent="0.25">
      <c r="A14" s="183"/>
      <c r="B14" s="188"/>
      <c r="C14" s="189"/>
      <c r="D14" s="197" t="str">
        <f t="shared" si="3"/>
        <v/>
      </c>
      <c r="E14" s="189"/>
      <c r="F14" s="197" t="s">
        <v>74</v>
      </c>
      <c r="G14" s="190"/>
      <c r="H14" s="190"/>
      <c r="I14" s="190"/>
      <c r="J14" s="191" t="s">
        <v>3</v>
      </c>
      <c r="K14" s="192"/>
      <c r="L14" s="192"/>
      <c r="M14" s="193"/>
      <c r="N14" s="194" t="s">
        <v>74</v>
      </c>
      <c r="O14" s="195"/>
      <c r="P14" s="148" t="b">
        <f t="shared" si="0"/>
        <v>1</v>
      </c>
      <c r="Q14" s="148" t="b">
        <f t="shared" si="1"/>
        <v>1</v>
      </c>
      <c r="R14" s="148" t="b">
        <f t="shared" si="2"/>
        <v>1</v>
      </c>
      <c r="S14" s="196"/>
      <c r="T14" s="148"/>
      <c r="U14" s="148"/>
      <c r="V14" s="148"/>
      <c r="W14" s="148"/>
      <c r="X14" s="148"/>
      <c r="Y14" s="148"/>
      <c r="Z14" s="148"/>
    </row>
    <row r="15" spans="1:26" ht="20.100000000000001" customHeight="1" x14ac:dyDescent="0.25">
      <c r="A15" s="183"/>
      <c r="B15" s="188"/>
      <c r="C15" s="189"/>
      <c r="D15" s="197" t="str">
        <f t="shared" si="3"/>
        <v/>
      </c>
      <c r="E15" s="189"/>
      <c r="F15" s="197" t="s">
        <v>74</v>
      </c>
      <c r="G15" s="190"/>
      <c r="H15" s="190"/>
      <c r="I15" s="197" t="s">
        <v>74</v>
      </c>
      <c r="J15" s="191" t="s">
        <v>3</v>
      </c>
      <c r="K15" s="192"/>
      <c r="L15" s="193"/>
      <c r="M15" s="193"/>
      <c r="N15" s="194" t="s">
        <v>74</v>
      </c>
      <c r="O15" s="195"/>
      <c r="P15" s="148" t="b">
        <f t="shared" si="0"/>
        <v>1</v>
      </c>
      <c r="Q15" s="148" t="b">
        <f t="shared" si="1"/>
        <v>1</v>
      </c>
      <c r="R15" s="148" t="b">
        <f t="shared" si="2"/>
        <v>0</v>
      </c>
      <c r="S15" s="196"/>
      <c r="T15" s="148"/>
      <c r="U15" s="148"/>
      <c r="V15" s="148"/>
      <c r="W15" s="148"/>
      <c r="X15" s="148"/>
      <c r="Y15" s="148"/>
      <c r="Z15" s="148"/>
    </row>
    <row r="16" spans="1:26" ht="20.100000000000001" customHeight="1" x14ac:dyDescent="0.25">
      <c r="A16" s="183"/>
      <c r="B16" s="188"/>
      <c r="C16" s="189"/>
      <c r="D16" s="197" t="str">
        <f t="shared" si="3"/>
        <v/>
      </c>
      <c r="E16" s="189"/>
      <c r="F16" s="197" t="s">
        <v>74</v>
      </c>
      <c r="G16" s="190"/>
      <c r="H16" s="190"/>
      <c r="I16" s="197" t="s">
        <v>74</v>
      </c>
      <c r="J16" s="191" t="s">
        <v>3</v>
      </c>
      <c r="K16" s="192"/>
      <c r="L16" s="193"/>
      <c r="M16" s="193"/>
      <c r="N16" s="194" t="s">
        <v>74</v>
      </c>
      <c r="O16" s="195"/>
      <c r="P16" s="148" t="b">
        <f t="shared" si="0"/>
        <v>1</v>
      </c>
      <c r="Q16" s="148" t="b">
        <f t="shared" si="1"/>
        <v>1</v>
      </c>
      <c r="R16" s="148" t="b">
        <f t="shared" si="2"/>
        <v>0</v>
      </c>
      <c r="S16" s="196"/>
      <c r="T16" s="148"/>
      <c r="U16" s="148"/>
      <c r="V16" s="148"/>
      <c r="W16" s="148"/>
      <c r="X16" s="148"/>
      <c r="Y16" s="148"/>
      <c r="Z16" s="148"/>
    </row>
    <row r="17" spans="1:26" ht="20.100000000000001" customHeight="1" x14ac:dyDescent="0.25">
      <c r="A17" s="183"/>
      <c r="B17" s="184"/>
      <c r="C17" s="189"/>
      <c r="D17" s="197" t="str">
        <f t="shared" si="3"/>
        <v/>
      </c>
      <c r="E17" s="189"/>
      <c r="F17" s="197" t="s">
        <v>74</v>
      </c>
      <c r="G17" s="197" t="s">
        <v>74</v>
      </c>
      <c r="H17" s="197" t="s">
        <v>74</v>
      </c>
      <c r="I17" s="197" t="s">
        <v>74</v>
      </c>
      <c r="J17" s="191" t="s">
        <v>3</v>
      </c>
      <c r="K17" s="192"/>
      <c r="L17" s="194" t="s">
        <v>74</v>
      </c>
      <c r="M17" s="193"/>
      <c r="N17" s="194" t="s">
        <v>74</v>
      </c>
      <c r="O17" s="195"/>
      <c r="P17" s="148" t="b">
        <f t="shared" si="0"/>
        <v>0</v>
      </c>
      <c r="Q17" s="148" t="b">
        <f t="shared" si="1"/>
        <v>0</v>
      </c>
      <c r="R17" s="148" t="b">
        <f t="shared" si="2"/>
        <v>0</v>
      </c>
      <c r="S17" s="196"/>
      <c r="T17" s="148"/>
      <c r="U17" s="148"/>
      <c r="V17" s="148"/>
      <c r="W17" s="148"/>
      <c r="X17" s="148"/>
      <c r="Y17" s="148"/>
      <c r="Z17" s="148"/>
    </row>
    <row r="18" spans="1:26" ht="20.100000000000001" customHeight="1" x14ac:dyDescent="0.25">
      <c r="A18" s="183"/>
      <c r="B18" s="184"/>
      <c r="C18" s="189"/>
      <c r="D18" s="197" t="str">
        <f t="shared" si="3"/>
        <v/>
      </c>
      <c r="E18" s="189"/>
      <c r="F18" s="197" t="s">
        <v>74</v>
      </c>
      <c r="G18" s="197" t="s">
        <v>74</v>
      </c>
      <c r="H18" s="197" t="s">
        <v>74</v>
      </c>
      <c r="I18" s="197" t="s">
        <v>74</v>
      </c>
      <c r="J18" s="191" t="s">
        <v>3</v>
      </c>
      <c r="K18" s="192"/>
      <c r="L18" s="194" t="s">
        <v>74</v>
      </c>
      <c r="M18" s="185"/>
      <c r="N18" s="194" t="s">
        <v>74</v>
      </c>
      <c r="O18" s="195"/>
      <c r="P18" s="148" t="b">
        <f t="shared" si="0"/>
        <v>0</v>
      </c>
      <c r="Q18" s="148" t="b">
        <f t="shared" si="1"/>
        <v>0</v>
      </c>
      <c r="R18" s="148" t="b">
        <f t="shared" si="2"/>
        <v>0</v>
      </c>
      <c r="S18" s="196"/>
      <c r="T18" s="148"/>
      <c r="U18" s="148"/>
      <c r="V18" s="148"/>
      <c r="W18" s="148"/>
      <c r="X18" s="148"/>
      <c r="Y18" s="148"/>
      <c r="Z18" s="148"/>
    </row>
    <row r="19" spans="1:26" ht="20.100000000000001" customHeight="1" x14ac:dyDescent="0.25">
      <c r="A19" s="183"/>
      <c r="B19" s="184"/>
      <c r="C19" s="189"/>
      <c r="D19" s="197" t="str">
        <f t="shared" si="3"/>
        <v/>
      </c>
      <c r="E19" s="189"/>
      <c r="F19" s="189"/>
      <c r="G19" s="190"/>
      <c r="H19" s="190"/>
      <c r="I19" s="190"/>
      <c r="J19" s="191" t="s">
        <v>3</v>
      </c>
      <c r="K19" s="192"/>
      <c r="L19" s="193"/>
      <c r="M19" s="193"/>
      <c r="N19" s="193"/>
      <c r="O19" s="195"/>
      <c r="P19" s="148" t="b">
        <f t="shared" si="0"/>
        <v>1</v>
      </c>
      <c r="Q19" s="148" t="b">
        <f t="shared" si="1"/>
        <v>1</v>
      </c>
      <c r="R19" s="148" t="b">
        <f t="shared" si="2"/>
        <v>1</v>
      </c>
      <c r="S19" s="196"/>
      <c r="T19" s="148"/>
      <c r="U19" s="148"/>
      <c r="V19" s="148"/>
      <c r="W19" s="148"/>
      <c r="X19" s="148"/>
      <c r="Y19" s="148"/>
      <c r="Z19" s="148"/>
    </row>
    <row r="20" spans="1:26" ht="20.100000000000001" customHeight="1" x14ac:dyDescent="0.25">
      <c r="A20" s="183"/>
      <c r="B20" s="184"/>
      <c r="C20" s="189"/>
      <c r="D20" s="197" t="str">
        <f t="shared" si="3"/>
        <v/>
      </c>
      <c r="E20" s="189"/>
      <c r="F20" s="197" t="s">
        <v>74</v>
      </c>
      <c r="G20" s="190"/>
      <c r="H20" s="197" t="s">
        <v>74</v>
      </c>
      <c r="I20" s="197" t="s">
        <v>74</v>
      </c>
      <c r="J20" s="191" t="s">
        <v>3</v>
      </c>
      <c r="K20" s="192"/>
      <c r="L20" s="193"/>
      <c r="M20" s="193"/>
      <c r="N20" s="193"/>
      <c r="O20" s="195"/>
      <c r="P20" s="148" t="b">
        <f t="shared" si="0"/>
        <v>1</v>
      </c>
      <c r="Q20" s="148" t="b">
        <f t="shared" si="1"/>
        <v>0</v>
      </c>
      <c r="R20" s="148" t="b">
        <f t="shared" si="2"/>
        <v>0</v>
      </c>
      <c r="S20" s="196"/>
      <c r="T20" s="148"/>
      <c r="U20" s="148"/>
      <c r="V20" s="148"/>
      <c r="W20" s="148"/>
      <c r="X20" s="148"/>
      <c r="Y20" s="148"/>
      <c r="Z20" s="148"/>
    </row>
    <row r="21" spans="1:26" ht="20.100000000000001" customHeight="1" x14ac:dyDescent="0.25">
      <c r="A21" s="183"/>
      <c r="B21" s="184"/>
      <c r="C21" s="189"/>
      <c r="D21" s="197" t="str">
        <f t="shared" si="3"/>
        <v/>
      </c>
      <c r="E21" s="189"/>
      <c r="F21" s="197" t="s">
        <v>74</v>
      </c>
      <c r="G21" s="197" t="s">
        <v>74</v>
      </c>
      <c r="H21" s="197" t="s">
        <v>74</v>
      </c>
      <c r="I21" s="197" t="s">
        <v>74</v>
      </c>
      <c r="J21" s="191" t="s">
        <v>3</v>
      </c>
      <c r="K21" s="192"/>
      <c r="L21" s="193"/>
      <c r="M21" s="193"/>
      <c r="N21" s="193"/>
      <c r="O21" s="195"/>
      <c r="P21" s="148" t="b">
        <f t="shared" si="0"/>
        <v>0</v>
      </c>
      <c r="Q21" s="148" t="b">
        <f t="shared" si="1"/>
        <v>0</v>
      </c>
      <c r="R21" s="148" t="b">
        <f t="shared" si="2"/>
        <v>0</v>
      </c>
      <c r="S21" s="196"/>
      <c r="T21" s="148"/>
      <c r="U21" s="148"/>
      <c r="V21" s="148"/>
      <c r="W21" s="148"/>
      <c r="X21" s="148"/>
      <c r="Y21" s="148"/>
      <c r="Z21" s="148"/>
    </row>
    <row r="22" spans="1:26" ht="20.100000000000001" customHeight="1" x14ac:dyDescent="0.25">
      <c r="A22" s="183"/>
      <c r="B22" s="184"/>
      <c r="C22" s="189"/>
      <c r="D22" s="197" t="str">
        <f t="shared" si="3"/>
        <v/>
      </c>
      <c r="E22" s="189"/>
      <c r="F22" s="197" t="s">
        <v>74</v>
      </c>
      <c r="G22" s="197" t="s">
        <v>74</v>
      </c>
      <c r="H22" s="197" t="s">
        <v>74</v>
      </c>
      <c r="I22" s="197" t="s">
        <v>74</v>
      </c>
      <c r="J22" s="191" t="s">
        <v>3</v>
      </c>
      <c r="K22" s="192"/>
      <c r="L22" s="193"/>
      <c r="M22" s="193"/>
      <c r="N22" s="193"/>
      <c r="O22" s="195"/>
      <c r="P22" s="148" t="b">
        <f t="shared" si="0"/>
        <v>0</v>
      </c>
      <c r="Q22" s="148" t="b">
        <f t="shared" si="1"/>
        <v>0</v>
      </c>
      <c r="R22" s="148" t="b">
        <f t="shared" si="2"/>
        <v>0</v>
      </c>
      <c r="S22" s="196"/>
      <c r="T22" s="148"/>
      <c r="U22" s="148"/>
      <c r="V22" s="148"/>
      <c r="W22" s="148"/>
      <c r="X22" s="148"/>
      <c r="Y22" s="148"/>
      <c r="Z22" s="148"/>
    </row>
    <row r="23" spans="1:26" ht="20.100000000000001" customHeight="1" x14ac:dyDescent="0.25">
      <c r="A23" s="183"/>
      <c r="B23" s="184"/>
      <c r="C23" s="189"/>
      <c r="D23" s="197" t="str">
        <f t="shared" si="3"/>
        <v/>
      </c>
      <c r="E23" s="189"/>
      <c r="F23" s="197" t="s">
        <v>74</v>
      </c>
      <c r="G23" s="197" t="s">
        <v>74</v>
      </c>
      <c r="H23" s="197" t="s">
        <v>74</v>
      </c>
      <c r="I23" s="197" t="s">
        <v>74</v>
      </c>
      <c r="J23" s="191" t="s">
        <v>3</v>
      </c>
      <c r="K23" s="192"/>
      <c r="L23" s="193"/>
      <c r="M23" s="193"/>
      <c r="N23" s="193"/>
      <c r="O23" s="195"/>
      <c r="P23" s="148" t="b">
        <f t="shared" si="0"/>
        <v>0</v>
      </c>
      <c r="Q23" s="148" t="b">
        <f t="shared" si="1"/>
        <v>0</v>
      </c>
      <c r="R23" s="148" t="b">
        <f t="shared" si="2"/>
        <v>0</v>
      </c>
      <c r="S23" s="196"/>
      <c r="T23" s="148"/>
      <c r="U23" s="148"/>
      <c r="V23" s="148"/>
      <c r="W23" s="148"/>
      <c r="X23" s="148"/>
      <c r="Y23" s="148"/>
      <c r="Z23" s="148"/>
    </row>
    <row r="24" spans="1:26" ht="20.100000000000001" customHeight="1" x14ac:dyDescent="0.25">
      <c r="A24" s="183"/>
      <c r="B24" s="184"/>
      <c r="C24" s="189"/>
      <c r="D24" s="197" t="str">
        <f t="shared" si="3"/>
        <v/>
      </c>
      <c r="E24" s="189"/>
      <c r="F24" s="197" t="s">
        <v>74</v>
      </c>
      <c r="G24" s="197" t="s">
        <v>74</v>
      </c>
      <c r="H24" s="197" t="s">
        <v>74</v>
      </c>
      <c r="I24" s="197" t="s">
        <v>74</v>
      </c>
      <c r="J24" s="191" t="s">
        <v>3</v>
      </c>
      <c r="K24" s="192"/>
      <c r="L24" s="193"/>
      <c r="M24" s="193"/>
      <c r="N24" s="193"/>
      <c r="O24" s="195"/>
      <c r="P24" s="148" t="b">
        <f t="shared" si="0"/>
        <v>0</v>
      </c>
      <c r="Q24" s="148" t="b">
        <f t="shared" si="1"/>
        <v>0</v>
      </c>
      <c r="R24" s="148" t="b">
        <f t="shared" si="2"/>
        <v>0</v>
      </c>
      <c r="S24" s="196"/>
      <c r="T24" s="148"/>
      <c r="U24" s="148"/>
      <c r="V24" s="148"/>
      <c r="W24" s="148"/>
      <c r="X24" s="148"/>
      <c r="Y24" s="148"/>
      <c r="Z24" s="148"/>
    </row>
    <row r="25" spans="1:26" ht="20.100000000000001" customHeight="1" x14ac:dyDescent="0.25">
      <c r="A25" s="183"/>
      <c r="B25" s="184"/>
      <c r="C25" s="189"/>
      <c r="D25" s="197" t="str">
        <f t="shared" si="3"/>
        <v/>
      </c>
      <c r="E25" s="189"/>
      <c r="F25" s="197" t="s">
        <v>74</v>
      </c>
      <c r="G25" s="197" t="s">
        <v>74</v>
      </c>
      <c r="H25" s="197" t="s">
        <v>74</v>
      </c>
      <c r="I25" s="197" t="s">
        <v>74</v>
      </c>
      <c r="J25" s="191" t="s">
        <v>3</v>
      </c>
      <c r="K25" s="192"/>
      <c r="L25" s="193"/>
      <c r="M25" s="193"/>
      <c r="N25" s="193"/>
      <c r="O25" s="195"/>
      <c r="P25" s="148" t="b">
        <f t="shared" si="0"/>
        <v>0</v>
      </c>
      <c r="Q25" s="148" t="b">
        <f t="shared" si="1"/>
        <v>0</v>
      </c>
      <c r="R25" s="148" t="b">
        <f t="shared" si="2"/>
        <v>0</v>
      </c>
      <c r="S25" s="196"/>
      <c r="T25" s="148"/>
      <c r="U25" s="148"/>
      <c r="V25" s="148"/>
      <c r="W25" s="148"/>
      <c r="X25" s="148"/>
      <c r="Y25" s="148"/>
      <c r="Z25" s="148"/>
    </row>
    <row r="26" spans="1:26" ht="20.100000000000001" customHeight="1" x14ac:dyDescent="0.25">
      <c r="A26" s="183"/>
      <c r="B26" s="184"/>
      <c r="C26" s="189"/>
      <c r="D26" s="197" t="str">
        <f t="shared" si="3"/>
        <v/>
      </c>
      <c r="E26" s="189"/>
      <c r="F26" s="197" t="s">
        <v>74</v>
      </c>
      <c r="G26" s="197" t="s">
        <v>74</v>
      </c>
      <c r="H26" s="197" t="s">
        <v>74</v>
      </c>
      <c r="I26" s="197" t="s">
        <v>74</v>
      </c>
      <c r="J26" s="191" t="s">
        <v>3</v>
      </c>
      <c r="K26" s="192"/>
      <c r="L26" s="193"/>
      <c r="M26" s="193"/>
      <c r="N26" s="193"/>
      <c r="O26" s="195"/>
      <c r="P26" s="148" t="b">
        <f t="shared" si="0"/>
        <v>0</v>
      </c>
      <c r="Q26" s="148" t="b">
        <f t="shared" si="1"/>
        <v>0</v>
      </c>
      <c r="R26" s="148" t="b">
        <f t="shared" si="2"/>
        <v>0</v>
      </c>
      <c r="S26" s="196"/>
      <c r="T26" s="148"/>
      <c r="U26" s="148"/>
      <c r="V26" s="148"/>
      <c r="W26" s="148"/>
      <c r="X26" s="148"/>
      <c r="Y26" s="148"/>
      <c r="Z26" s="148"/>
    </row>
    <row r="27" spans="1:26" ht="20.100000000000001" customHeight="1" x14ac:dyDescent="0.25">
      <c r="A27" s="183"/>
      <c r="B27" s="184"/>
      <c r="C27" s="189"/>
      <c r="D27" s="197" t="str">
        <f t="shared" si="3"/>
        <v/>
      </c>
      <c r="E27" s="189"/>
      <c r="F27" s="197" t="s">
        <v>74</v>
      </c>
      <c r="G27" s="197" t="s">
        <v>74</v>
      </c>
      <c r="H27" s="197" t="s">
        <v>74</v>
      </c>
      <c r="I27" s="197" t="s">
        <v>74</v>
      </c>
      <c r="J27" s="191" t="s">
        <v>3</v>
      </c>
      <c r="K27" s="192"/>
      <c r="L27" s="193"/>
      <c r="M27" s="193"/>
      <c r="N27" s="193"/>
      <c r="O27" s="195"/>
      <c r="P27" s="148" t="b">
        <f t="shared" si="0"/>
        <v>0</v>
      </c>
      <c r="Q27" s="148" t="b">
        <f t="shared" si="1"/>
        <v>0</v>
      </c>
      <c r="R27" s="148" t="b">
        <f t="shared" si="2"/>
        <v>0</v>
      </c>
      <c r="S27" s="196"/>
      <c r="T27" s="148"/>
      <c r="U27" s="148"/>
      <c r="V27" s="148"/>
      <c r="W27" s="148"/>
      <c r="X27" s="148"/>
      <c r="Y27" s="148"/>
      <c r="Z27" s="148"/>
    </row>
    <row r="28" spans="1:26" ht="20.100000000000001" customHeight="1" x14ac:dyDescent="0.25">
      <c r="A28" s="183"/>
      <c r="B28" s="184"/>
      <c r="C28" s="189"/>
      <c r="D28" s="197" t="str">
        <f t="shared" si="3"/>
        <v/>
      </c>
      <c r="E28" s="189"/>
      <c r="F28" s="197" t="s">
        <v>74</v>
      </c>
      <c r="G28" s="197" t="s">
        <v>74</v>
      </c>
      <c r="H28" s="197" t="s">
        <v>74</v>
      </c>
      <c r="I28" s="197" t="s">
        <v>74</v>
      </c>
      <c r="J28" s="191" t="s">
        <v>3</v>
      </c>
      <c r="K28" s="192"/>
      <c r="L28" s="193"/>
      <c r="M28" s="193"/>
      <c r="N28" s="193"/>
      <c r="O28" s="195"/>
      <c r="P28" s="148" t="b">
        <f t="shared" si="0"/>
        <v>0</v>
      </c>
      <c r="Q28" s="148" t="b">
        <f t="shared" si="1"/>
        <v>0</v>
      </c>
      <c r="R28" s="148" t="b">
        <f t="shared" si="2"/>
        <v>0</v>
      </c>
      <c r="S28" s="196"/>
      <c r="T28" s="148"/>
      <c r="U28" s="148"/>
      <c r="V28" s="148"/>
      <c r="W28" s="148"/>
      <c r="X28" s="148"/>
      <c r="Y28" s="148"/>
      <c r="Z28" s="148"/>
    </row>
    <row r="29" spans="1:26" ht="20.100000000000001" customHeight="1" x14ac:dyDescent="0.25">
      <c r="A29" s="183"/>
      <c r="B29" s="184"/>
      <c r="C29" s="189"/>
      <c r="D29" s="197" t="str">
        <f t="shared" si="3"/>
        <v/>
      </c>
      <c r="E29" s="189"/>
      <c r="F29" s="197" t="s">
        <v>74</v>
      </c>
      <c r="G29" s="197" t="s">
        <v>74</v>
      </c>
      <c r="H29" s="197" t="s">
        <v>74</v>
      </c>
      <c r="I29" s="197" t="s">
        <v>74</v>
      </c>
      <c r="J29" s="191" t="s">
        <v>3</v>
      </c>
      <c r="K29" s="192"/>
      <c r="L29" s="193"/>
      <c r="M29" s="193"/>
      <c r="N29" s="193"/>
      <c r="O29" s="195"/>
      <c r="P29" s="148" t="b">
        <f t="shared" si="0"/>
        <v>0</v>
      </c>
      <c r="Q29" s="148" t="b">
        <f t="shared" si="1"/>
        <v>0</v>
      </c>
      <c r="R29" s="148" t="b">
        <f t="shared" si="2"/>
        <v>0</v>
      </c>
      <c r="S29" s="196"/>
      <c r="T29" s="148"/>
      <c r="U29" s="148"/>
      <c r="V29" s="148"/>
      <c r="W29" s="148"/>
      <c r="X29" s="148"/>
      <c r="Y29" s="148"/>
      <c r="Z29" s="148"/>
    </row>
    <row r="30" spans="1:26" ht="20.100000000000001" customHeight="1" x14ac:dyDescent="0.25">
      <c r="A30" s="183"/>
      <c r="B30" s="184"/>
      <c r="C30" s="189"/>
      <c r="D30" s="197" t="str">
        <f t="shared" si="3"/>
        <v/>
      </c>
      <c r="E30" s="189"/>
      <c r="F30" s="197" t="s">
        <v>74</v>
      </c>
      <c r="G30" s="197" t="s">
        <v>74</v>
      </c>
      <c r="H30" s="197" t="s">
        <v>74</v>
      </c>
      <c r="I30" s="197" t="s">
        <v>74</v>
      </c>
      <c r="J30" s="191" t="s">
        <v>3</v>
      </c>
      <c r="K30" s="192"/>
      <c r="L30" s="193"/>
      <c r="M30" s="193"/>
      <c r="N30" s="193"/>
      <c r="O30" s="195"/>
      <c r="P30" s="148" t="b">
        <f t="shared" si="0"/>
        <v>0</v>
      </c>
      <c r="Q30" s="148" t="b">
        <f t="shared" si="1"/>
        <v>0</v>
      </c>
      <c r="R30" s="148" t="b">
        <f t="shared" si="2"/>
        <v>0</v>
      </c>
      <c r="S30" s="196"/>
      <c r="T30" s="148"/>
      <c r="U30" s="148"/>
      <c r="V30" s="148"/>
      <c r="W30" s="148"/>
      <c r="X30" s="148"/>
      <c r="Y30" s="148"/>
      <c r="Z30" s="148"/>
    </row>
    <row r="31" spans="1:26" ht="20.100000000000001" customHeight="1" thickBot="1" x14ac:dyDescent="0.3">
      <c r="A31" s="183"/>
      <c r="B31" s="184"/>
      <c r="C31" s="189"/>
      <c r="D31" s="198" t="str">
        <f t="shared" si="3"/>
        <v/>
      </c>
      <c r="E31" s="189"/>
      <c r="F31" s="197" t="s">
        <v>74</v>
      </c>
      <c r="G31" s="197" t="s">
        <v>74</v>
      </c>
      <c r="H31" s="197" t="s">
        <v>74</v>
      </c>
      <c r="I31" s="197" t="s">
        <v>74</v>
      </c>
      <c r="J31" s="191" t="s">
        <v>3</v>
      </c>
      <c r="K31" s="192"/>
      <c r="L31" s="193"/>
      <c r="M31" s="193"/>
      <c r="N31" s="193"/>
      <c r="O31" s="195"/>
      <c r="P31" s="148" t="b">
        <f t="shared" si="0"/>
        <v>0</v>
      </c>
      <c r="Q31" s="148" t="b">
        <f t="shared" si="1"/>
        <v>0</v>
      </c>
      <c r="R31" s="148" t="b">
        <f t="shared" si="2"/>
        <v>0</v>
      </c>
      <c r="S31" s="196"/>
      <c r="T31" s="148"/>
      <c r="U31" s="148"/>
      <c r="V31" s="148"/>
      <c r="W31" s="148"/>
      <c r="X31" s="148"/>
      <c r="Y31" s="148"/>
      <c r="Z31" s="148"/>
    </row>
    <row r="32" spans="1:26" ht="20.100000000000001" customHeight="1" thickBot="1" x14ac:dyDescent="0.25">
      <c r="A32" s="276" t="s">
        <v>9</v>
      </c>
      <c r="B32" s="277"/>
      <c r="C32" s="199">
        <f>SUM(C12:C31)</f>
        <v>38.44</v>
      </c>
      <c r="D32" s="200">
        <f>SUM(D12:D31)</f>
        <v>0</v>
      </c>
      <c r="E32" s="199"/>
      <c r="F32" s="199">
        <f>SUM(F12:F31)</f>
        <v>38.44</v>
      </c>
      <c r="G32" s="201"/>
      <c r="H32" s="201"/>
      <c r="I32" s="201"/>
      <c r="J32" s="202"/>
      <c r="K32" s="202"/>
      <c r="L32" s="203"/>
      <c r="M32" s="203"/>
      <c r="N32" s="204"/>
      <c r="O32" s="147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</row>
    <row r="33" spans="1:26" ht="14.1" customHeight="1" x14ac:dyDescent="0.2">
      <c r="A33" s="205"/>
      <c r="B33" s="206"/>
      <c r="C33" s="206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</row>
    <row r="34" spans="1:26" ht="13.7" customHeight="1" x14ac:dyDescent="0.2">
      <c r="A34" s="207"/>
      <c r="B34" s="267" t="s">
        <v>8</v>
      </c>
      <c r="C34" s="268"/>
      <c r="D34" s="195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</row>
    <row r="35" spans="1:26" ht="13.7" customHeight="1" x14ac:dyDescent="0.2">
      <c r="A35" s="207"/>
      <c r="B35" s="208" t="s">
        <v>7</v>
      </c>
      <c r="C35" s="209" t="s">
        <v>6</v>
      </c>
      <c r="D35" s="195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</row>
    <row r="36" spans="1:26" ht="13.7" customHeight="1" x14ac:dyDescent="0.2">
      <c r="A36" s="207"/>
      <c r="B36" s="208" t="s">
        <v>5</v>
      </c>
      <c r="C36" s="209" t="s">
        <v>4</v>
      </c>
      <c r="D36" s="195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</row>
    <row r="37" spans="1:26" ht="13.7" customHeight="1" x14ac:dyDescent="0.2">
      <c r="A37" s="207"/>
      <c r="B37" s="208" t="s">
        <v>3</v>
      </c>
      <c r="C37" s="209" t="s">
        <v>2</v>
      </c>
      <c r="D37" s="195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</row>
    <row r="38" spans="1:26" ht="13.7" customHeight="1" x14ac:dyDescent="0.2">
      <c r="A38" s="207"/>
      <c r="B38" s="210" t="s">
        <v>1</v>
      </c>
      <c r="C38" s="211" t="s">
        <v>0</v>
      </c>
      <c r="D38" s="195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</row>
  </sheetData>
  <mergeCells count="6">
    <mergeCell ref="B34:C34"/>
    <mergeCell ref="B1:E1"/>
    <mergeCell ref="B3:E3"/>
    <mergeCell ref="G8:J8"/>
    <mergeCell ref="G9:J9"/>
    <mergeCell ref="A32:B32"/>
  </mergeCells>
  <pageMargins left="0.37" right="0.31" top="0.68" bottom="0.68" header="0.34" footer="0.25"/>
  <pageSetup scale="56" orientation="landscape"/>
  <headerFooter>
    <oddFooter>&amp;L&amp;"Arial,Regular"&amp;10&amp;K000000/Users/josephinehagan/Desktop/Barclaycard Spreadsheet.xlsx&amp;R&amp;"Arial,Regular"&amp;10&amp;K000000Printed 22/04/2020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zoomScale="75" zoomScaleNormal="75" workbookViewId="0">
      <selection activeCell="B4" sqref="B4"/>
    </sheetView>
  </sheetViews>
  <sheetFormatPr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50.710937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176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43891</v>
      </c>
      <c r="D5" s="65" t="s">
        <v>63</v>
      </c>
      <c r="E5" s="66"/>
      <c r="F5" s="6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72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72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81" t="s">
        <v>42</v>
      </c>
      <c r="H10" s="81" t="s">
        <v>41</v>
      </c>
      <c r="I10" s="81" t="s">
        <v>40</v>
      </c>
      <c r="J10" s="81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81"/>
      <c r="H11" s="81"/>
      <c r="I11" s="81"/>
      <c r="J11" s="81"/>
      <c r="K11" s="81"/>
      <c r="L11" s="83"/>
      <c r="M11" s="84"/>
      <c r="N11" s="84"/>
    </row>
    <row r="12" spans="1:26" ht="20.100000000000001" customHeight="1" x14ac:dyDescent="0.25">
      <c r="A12" s="113">
        <v>43902</v>
      </c>
      <c r="B12" s="88" t="s">
        <v>5</v>
      </c>
      <c r="C12" s="89">
        <v>241.8</v>
      </c>
      <c r="D12" s="90">
        <v>40.299999999999997</v>
      </c>
      <c r="E12" s="89"/>
      <c r="F12" s="91">
        <v>201.5</v>
      </c>
      <c r="G12" s="92">
        <v>261</v>
      </c>
      <c r="H12" s="92">
        <v>4014</v>
      </c>
      <c r="I12" s="92"/>
      <c r="J12" s="93" t="s">
        <v>3</v>
      </c>
      <c r="K12" s="93" t="s">
        <v>84</v>
      </c>
      <c r="L12" s="94" t="s">
        <v>85</v>
      </c>
      <c r="M12" s="94" t="s">
        <v>86</v>
      </c>
      <c r="N12" s="94" t="s">
        <v>74</v>
      </c>
      <c r="P12" s="58" t="b">
        <f t="shared" ref="P12:P31" si="0">OR(G12&lt;100,LEN(G12)=2)</f>
        <v>0</v>
      </c>
      <c r="Q12" s="58" t="b">
        <f t="shared" ref="Q12:Q31" si="1">OR(H12&lt;1000,LEN(H12)=3)</f>
        <v>0</v>
      </c>
      <c r="R12" s="58" t="b">
        <f t="shared" ref="R12:R31" si="2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113">
        <v>43909</v>
      </c>
      <c r="B13" s="95"/>
      <c r="C13" s="89">
        <v>9.18</v>
      </c>
      <c r="D13" s="90">
        <v>1.53</v>
      </c>
      <c r="E13" s="89"/>
      <c r="F13" s="91">
        <v>7.65</v>
      </c>
      <c r="G13" s="92">
        <v>261</v>
      </c>
      <c r="H13" s="92">
        <v>4014</v>
      </c>
      <c r="I13" s="92"/>
      <c r="J13" s="93" t="s">
        <v>3</v>
      </c>
      <c r="K13" s="93" t="s">
        <v>84</v>
      </c>
      <c r="L13" s="94" t="s">
        <v>87</v>
      </c>
      <c r="M13" s="94" t="s">
        <v>88</v>
      </c>
      <c r="N13" s="94" t="s">
        <v>74</v>
      </c>
      <c r="P13" s="58" t="b">
        <f t="shared" si="0"/>
        <v>0</v>
      </c>
      <c r="Q13" s="58" t="b">
        <f t="shared" si="1"/>
        <v>0</v>
      </c>
      <c r="R13" s="58" t="b">
        <f t="shared" si="2"/>
        <v>1</v>
      </c>
      <c r="S13" s="58" t="e">
        <f>OR(#REF!&lt;100000,LEN(#REF!)=5)</f>
        <v>#REF!</v>
      </c>
    </row>
    <row r="14" spans="1:26" ht="20.100000000000001" customHeight="1" x14ac:dyDescent="0.25">
      <c r="A14" s="113"/>
      <c r="B14" s="95"/>
      <c r="C14" s="89"/>
      <c r="D14" s="90"/>
      <c r="E14" s="89"/>
      <c r="F14" s="91"/>
      <c r="G14" s="92"/>
      <c r="H14" s="92"/>
      <c r="I14" s="92"/>
      <c r="J14" s="93" t="s">
        <v>3</v>
      </c>
      <c r="K14" s="93"/>
      <c r="L14" s="94"/>
      <c r="M14" s="94"/>
      <c r="N14" s="94" t="s">
        <v>74</v>
      </c>
      <c r="P14" s="58" t="b">
        <f t="shared" si="0"/>
        <v>1</v>
      </c>
      <c r="Q14" s="58" t="b">
        <f t="shared" si="1"/>
        <v>1</v>
      </c>
      <c r="R14" s="58" t="b">
        <f t="shared" si="2"/>
        <v>1</v>
      </c>
      <c r="S14" s="58" t="e">
        <f>OR(#REF!&lt;100000,LEN(#REF!)=5)</f>
        <v>#REF!</v>
      </c>
    </row>
    <row r="15" spans="1:26" ht="20.100000000000001" customHeight="1" x14ac:dyDescent="0.25">
      <c r="A15" s="113"/>
      <c r="B15" s="88"/>
      <c r="C15" s="89"/>
      <c r="D15" s="90"/>
      <c r="E15" s="89"/>
      <c r="F15" s="91"/>
      <c r="G15" s="92"/>
      <c r="H15" s="92"/>
      <c r="I15" s="92"/>
      <c r="J15" s="93" t="s">
        <v>3</v>
      </c>
      <c r="K15" s="93"/>
      <c r="L15" s="94"/>
      <c r="M15" s="94"/>
      <c r="N15" s="94" t="s">
        <v>74</v>
      </c>
      <c r="P15" s="58" t="b">
        <f t="shared" si="0"/>
        <v>1</v>
      </c>
      <c r="Q15" s="58" t="b">
        <f t="shared" si="1"/>
        <v>1</v>
      </c>
      <c r="R15" s="58" t="b">
        <f t="shared" si="2"/>
        <v>1</v>
      </c>
      <c r="S15" s="58" t="e">
        <f>OR(#REF!&lt;100000,LEN(#REF!)=5)</f>
        <v>#REF!</v>
      </c>
    </row>
    <row r="16" spans="1:26" ht="20.100000000000001" customHeight="1" x14ac:dyDescent="0.25">
      <c r="A16" s="113"/>
      <c r="B16" s="88"/>
      <c r="C16" s="89"/>
      <c r="D16" s="90"/>
      <c r="E16" s="89"/>
      <c r="F16" s="91"/>
      <c r="G16" s="92"/>
      <c r="H16" s="92"/>
      <c r="I16" s="92"/>
      <c r="J16" s="93" t="s">
        <v>3</v>
      </c>
      <c r="K16" s="93"/>
      <c r="L16" s="94"/>
      <c r="M16" s="94"/>
      <c r="N16" s="94" t="s">
        <v>74</v>
      </c>
      <c r="P16" s="58" t="b">
        <f t="shared" si="0"/>
        <v>1</v>
      </c>
      <c r="Q16" s="58" t="b">
        <f t="shared" si="1"/>
        <v>1</v>
      </c>
      <c r="R16" s="58" t="b">
        <f t="shared" si="2"/>
        <v>1</v>
      </c>
      <c r="S16" s="58" t="e">
        <f>OR(#REF!&lt;100000,LEN(#REF!)=5)</f>
        <v>#REF!</v>
      </c>
    </row>
    <row r="17" spans="1:19" ht="20.100000000000001" customHeight="1" x14ac:dyDescent="0.25">
      <c r="A17" s="113"/>
      <c r="B17" s="88"/>
      <c r="C17" s="89"/>
      <c r="D17" s="90"/>
      <c r="E17" s="89"/>
      <c r="F17" s="91"/>
      <c r="G17" s="92"/>
      <c r="H17" s="92"/>
      <c r="I17" s="92"/>
      <c r="J17" s="93" t="s">
        <v>3</v>
      </c>
      <c r="K17" s="93"/>
      <c r="L17" s="94"/>
      <c r="M17" s="94"/>
      <c r="N17" s="94" t="s">
        <v>74</v>
      </c>
      <c r="P17" s="58" t="b">
        <f t="shared" si="0"/>
        <v>1</v>
      </c>
      <c r="Q17" s="58" t="b">
        <f t="shared" si="1"/>
        <v>1</v>
      </c>
      <c r="R17" s="58" t="b">
        <f t="shared" si="2"/>
        <v>1</v>
      </c>
      <c r="S17" s="58" t="e">
        <f>OR(#REF!&lt;100000,LEN(#REF!)=5)</f>
        <v>#REF!</v>
      </c>
    </row>
    <row r="18" spans="1:19" ht="20.100000000000001" customHeight="1" x14ac:dyDescent="0.25">
      <c r="A18" s="113"/>
      <c r="B18" s="88"/>
      <c r="C18" s="89"/>
      <c r="D18" s="90"/>
      <c r="E18" s="89"/>
      <c r="F18" s="91"/>
      <c r="G18" s="92"/>
      <c r="H18" s="92"/>
      <c r="I18" s="92"/>
      <c r="J18" s="93" t="s">
        <v>3</v>
      </c>
      <c r="K18" s="93"/>
      <c r="L18" s="94"/>
      <c r="M18" s="116"/>
      <c r="N18" s="94" t="s">
        <v>74</v>
      </c>
      <c r="P18" s="58" t="b">
        <f t="shared" si="0"/>
        <v>1</v>
      </c>
      <c r="Q18" s="58" t="b">
        <f t="shared" si="1"/>
        <v>1</v>
      </c>
      <c r="R18" s="58" t="b">
        <f t="shared" si="2"/>
        <v>1</v>
      </c>
      <c r="S18" s="58" t="e">
        <f>OR(#REF!&lt;100000,LEN(#REF!)=5)</f>
        <v>#REF!</v>
      </c>
    </row>
    <row r="19" spans="1:19" ht="20.100000000000001" customHeight="1" x14ac:dyDescent="0.25">
      <c r="A19" s="113"/>
      <c r="B19" s="88"/>
      <c r="C19" s="89"/>
      <c r="D19" s="90"/>
      <c r="E19" s="89"/>
      <c r="F19" s="91"/>
      <c r="G19" s="92"/>
      <c r="H19" s="92"/>
      <c r="I19" s="92"/>
      <c r="J19" s="93" t="s">
        <v>3</v>
      </c>
      <c r="K19" s="93"/>
      <c r="L19" s="94"/>
      <c r="M19" s="94"/>
      <c r="N19" s="94"/>
      <c r="P19" s="58" t="b">
        <f t="shared" si="0"/>
        <v>1</v>
      </c>
      <c r="Q19" s="58" t="b">
        <f t="shared" si="1"/>
        <v>1</v>
      </c>
      <c r="R19" s="58" t="b">
        <f t="shared" si="2"/>
        <v>1</v>
      </c>
      <c r="S19" s="58" t="e">
        <f>OR(#REF!&lt;100000,LEN(#REF!)=5)</f>
        <v>#REF!</v>
      </c>
    </row>
    <row r="20" spans="1:19" ht="20.100000000000001" customHeight="1" x14ac:dyDescent="0.25">
      <c r="A20" s="113"/>
      <c r="B20" s="88"/>
      <c r="C20" s="89"/>
      <c r="D20" s="90"/>
      <c r="E20" s="89"/>
      <c r="F20" s="91"/>
      <c r="G20" s="92"/>
      <c r="H20" s="92"/>
      <c r="I20" s="92"/>
      <c r="J20" s="93" t="s">
        <v>3</v>
      </c>
      <c r="K20" s="93"/>
      <c r="L20" s="94"/>
      <c r="M20" s="94"/>
      <c r="N20" s="94"/>
      <c r="P20" s="58" t="b">
        <f t="shared" si="0"/>
        <v>1</v>
      </c>
      <c r="Q20" s="58" t="b">
        <f t="shared" si="1"/>
        <v>1</v>
      </c>
      <c r="R20" s="58" t="b">
        <f t="shared" si="2"/>
        <v>1</v>
      </c>
      <c r="S20" s="58" t="e">
        <f>OR(#REF!&lt;100000,LEN(#REF!)=5)</f>
        <v>#REF!</v>
      </c>
    </row>
    <row r="21" spans="1:19" ht="20.100000000000001" customHeight="1" x14ac:dyDescent="0.25">
      <c r="A21" s="113"/>
      <c r="B21" s="88"/>
      <c r="C21" s="89"/>
      <c r="D21" s="90"/>
      <c r="E21" s="89"/>
      <c r="F21" s="91"/>
      <c r="G21" s="92"/>
      <c r="H21" s="92"/>
      <c r="I21" s="92"/>
      <c r="J21" s="93" t="s">
        <v>3</v>
      </c>
      <c r="K21" s="93"/>
      <c r="L21" s="94"/>
      <c r="M21" s="94"/>
      <c r="N21" s="94"/>
      <c r="P21" s="58" t="b">
        <f t="shared" si="0"/>
        <v>1</v>
      </c>
      <c r="Q21" s="58" t="b">
        <f t="shared" si="1"/>
        <v>1</v>
      </c>
      <c r="R21" s="58" t="b">
        <f t="shared" si="2"/>
        <v>1</v>
      </c>
      <c r="S21" s="58" t="e">
        <f>OR(#REF!&lt;100000,LEN(#REF!)=5)</f>
        <v>#REF!</v>
      </c>
    </row>
    <row r="22" spans="1:19" ht="20.100000000000001" customHeight="1" x14ac:dyDescent="0.25">
      <c r="A22" s="113"/>
      <c r="B22" s="88"/>
      <c r="C22" s="89"/>
      <c r="D22" s="90"/>
      <c r="E22" s="117"/>
      <c r="F22" s="91"/>
      <c r="G22" s="92"/>
      <c r="H22" s="92"/>
      <c r="I22" s="92"/>
      <c r="J22" s="93" t="s">
        <v>3</v>
      </c>
      <c r="K22" s="93"/>
      <c r="L22" s="94"/>
      <c r="M22" s="94"/>
      <c r="N22" s="94"/>
      <c r="P22" s="58" t="b">
        <f t="shared" si="0"/>
        <v>1</v>
      </c>
      <c r="Q22" s="58" t="b">
        <f t="shared" si="1"/>
        <v>1</v>
      </c>
      <c r="R22" s="58" t="b">
        <f t="shared" si="2"/>
        <v>1</v>
      </c>
      <c r="S22" s="58" t="e">
        <f>OR(#REF!&lt;100000,LEN(#REF!)=5)</f>
        <v>#REF!</v>
      </c>
    </row>
    <row r="23" spans="1:19" ht="20.100000000000001" customHeight="1" x14ac:dyDescent="0.25">
      <c r="A23" s="113"/>
      <c r="B23" s="88"/>
      <c r="C23" s="89"/>
      <c r="D23" s="90"/>
      <c r="E23" s="118"/>
      <c r="F23" s="91"/>
      <c r="G23" s="92"/>
      <c r="H23" s="92"/>
      <c r="I23" s="92"/>
      <c r="J23" s="93" t="s">
        <v>3</v>
      </c>
      <c r="K23" s="93"/>
      <c r="L23" s="94"/>
      <c r="M23" s="94"/>
      <c r="N23" s="94"/>
      <c r="P23" s="58" t="b">
        <f t="shared" si="0"/>
        <v>1</v>
      </c>
      <c r="Q23" s="58" t="b">
        <f t="shared" si="1"/>
        <v>1</v>
      </c>
      <c r="R23" s="58" t="b">
        <f t="shared" si="2"/>
        <v>1</v>
      </c>
      <c r="S23" s="58" t="e">
        <f>OR(#REF!&lt;100000,LEN(#REF!)=5)</f>
        <v>#REF!</v>
      </c>
    </row>
    <row r="24" spans="1:19" ht="20.100000000000001" customHeight="1" x14ac:dyDescent="0.25">
      <c r="A24" s="113"/>
      <c r="B24" s="88"/>
      <c r="C24" s="89"/>
      <c r="D24" s="90"/>
      <c r="E24" s="89"/>
      <c r="F24" s="91"/>
      <c r="G24" s="92"/>
      <c r="H24" s="92"/>
      <c r="I24" s="92"/>
      <c r="J24" s="93" t="s">
        <v>3</v>
      </c>
      <c r="K24" s="93"/>
      <c r="L24" s="94"/>
      <c r="M24" s="94"/>
      <c r="N24" s="94"/>
      <c r="P24" s="58" t="b">
        <f t="shared" si="0"/>
        <v>1</v>
      </c>
      <c r="Q24" s="58" t="b">
        <f t="shared" si="1"/>
        <v>1</v>
      </c>
      <c r="R24" s="58" t="b">
        <f t="shared" si="2"/>
        <v>1</v>
      </c>
      <c r="S24" s="58" t="e">
        <f>OR(#REF!&lt;100000,LEN(#REF!)=5)</f>
        <v>#REF!</v>
      </c>
    </row>
    <row r="25" spans="1:19" ht="20.100000000000001" customHeight="1" x14ac:dyDescent="0.25">
      <c r="A25" s="113"/>
      <c r="B25" s="88"/>
      <c r="C25" s="89"/>
      <c r="D25" s="90"/>
      <c r="E25" s="89"/>
      <c r="F25" s="91"/>
      <c r="G25" s="92"/>
      <c r="H25" s="92"/>
      <c r="I25" s="92"/>
      <c r="J25" s="93" t="s">
        <v>3</v>
      </c>
      <c r="K25" s="93"/>
      <c r="L25" s="94"/>
      <c r="M25" s="94"/>
      <c r="N25" s="94"/>
      <c r="P25" s="58" t="b">
        <f t="shared" si="0"/>
        <v>1</v>
      </c>
      <c r="Q25" s="58" t="b">
        <f t="shared" si="1"/>
        <v>1</v>
      </c>
      <c r="R25" s="58" t="b">
        <f t="shared" si="2"/>
        <v>1</v>
      </c>
      <c r="S25" s="58" t="e">
        <f>OR(#REF!&lt;100000,LEN(#REF!)=5)</f>
        <v>#REF!</v>
      </c>
    </row>
    <row r="26" spans="1:19" ht="20.100000000000001" customHeight="1" x14ac:dyDescent="0.25">
      <c r="A26" s="113"/>
      <c r="B26" s="88"/>
      <c r="C26" s="89"/>
      <c r="D26" s="90"/>
      <c r="E26" s="89"/>
      <c r="F26" s="91"/>
      <c r="G26" s="92"/>
      <c r="H26" s="92"/>
      <c r="I26" s="92"/>
      <c r="J26" s="93" t="s">
        <v>3</v>
      </c>
      <c r="K26" s="93"/>
      <c r="L26" s="94"/>
      <c r="M26" s="94"/>
      <c r="N26" s="94"/>
      <c r="P26" s="58" t="b">
        <f t="shared" si="0"/>
        <v>1</v>
      </c>
      <c r="Q26" s="58" t="b">
        <f t="shared" si="1"/>
        <v>1</v>
      </c>
      <c r="R26" s="58" t="b">
        <f t="shared" si="2"/>
        <v>1</v>
      </c>
      <c r="S26" s="58" t="e">
        <f>OR(#REF!&lt;100000,LEN(#REF!)=5)</f>
        <v>#REF!</v>
      </c>
    </row>
    <row r="27" spans="1:19" ht="20.100000000000001" customHeight="1" x14ac:dyDescent="0.25">
      <c r="A27" s="113"/>
      <c r="B27" s="88"/>
      <c r="C27" s="89"/>
      <c r="D27" s="90"/>
      <c r="E27" s="89"/>
      <c r="F27" s="91"/>
      <c r="G27" s="92"/>
      <c r="H27" s="92"/>
      <c r="I27" s="92"/>
      <c r="J27" s="93" t="s">
        <v>3</v>
      </c>
      <c r="K27" s="93"/>
      <c r="L27" s="94"/>
      <c r="M27" s="94"/>
      <c r="N27" s="94"/>
      <c r="P27" s="58" t="b">
        <f t="shared" si="0"/>
        <v>1</v>
      </c>
      <c r="Q27" s="58" t="b">
        <f t="shared" si="1"/>
        <v>1</v>
      </c>
      <c r="R27" s="58" t="b">
        <f t="shared" si="2"/>
        <v>1</v>
      </c>
      <c r="S27" s="58" t="e">
        <f>OR(#REF!&lt;100000,LEN(#REF!)=5)</f>
        <v>#REF!</v>
      </c>
    </row>
    <row r="28" spans="1:19" ht="20.100000000000001" customHeight="1" x14ac:dyDescent="0.25">
      <c r="A28" s="113"/>
      <c r="B28" s="88"/>
      <c r="C28" s="89"/>
      <c r="D28" s="90"/>
      <c r="E28" s="89"/>
      <c r="F28" s="91"/>
      <c r="G28" s="92"/>
      <c r="H28" s="92"/>
      <c r="I28" s="92"/>
      <c r="J28" s="93" t="s">
        <v>3</v>
      </c>
      <c r="K28" s="93"/>
      <c r="L28" s="94"/>
      <c r="M28" s="94"/>
      <c r="N28" s="94"/>
      <c r="P28" s="58" t="b">
        <f t="shared" si="0"/>
        <v>1</v>
      </c>
      <c r="Q28" s="58" t="b">
        <f t="shared" si="1"/>
        <v>1</v>
      </c>
      <c r="R28" s="58" t="b">
        <f t="shared" si="2"/>
        <v>1</v>
      </c>
      <c r="S28" s="58" t="e">
        <f>OR(#REF!&lt;100000,LEN(#REF!)=5)</f>
        <v>#REF!</v>
      </c>
    </row>
    <row r="29" spans="1:19" ht="20.100000000000001" customHeight="1" x14ac:dyDescent="0.25">
      <c r="A29" s="113"/>
      <c r="B29" s="88"/>
      <c r="C29" s="89"/>
      <c r="D29" s="90"/>
      <c r="E29" s="89"/>
      <c r="F29" s="91"/>
      <c r="G29" s="92"/>
      <c r="H29" s="92"/>
      <c r="I29" s="92"/>
      <c r="J29" s="93" t="s">
        <v>3</v>
      </c>
      <c r="K29" s="93"/>
      <c r="L29" s="94"/>
      <c r="M29" s="94"/>
      <c r="N29" s="94"/>
      <c r="P29" s="58" t="b">
        <f t="shared" si="0"/>
        <v>1</v>
      </c>
      <c r="Q29" s="58" t="b">
        <f t="shared" si="1"/>
        <v>1</v>
      </c>
      <c r="R29" s="58" t="b">
        <f t="shared" si="2"/>
        <v>1</v>
      </c>
      <c r="S29" s="58" t="e">
        <f>OR(#REF!&lt;100000,LEN(#REF!)=5)</f>
        <v>#REF!</v>
      </c>
    </row>
    <row r="30" spans="1:19" ht="20.100000000000001" customHeight="1" x14ac:dyDescent="0.25">
      <c r="A30" s="113"/>
      <c r="B30" s="88"/>
      <c r="C30" s="89"/>
      <c r="D30" s="90"/>
      <c r="E30" s="89"/>
      <c r="F30" s="91"/>
      <c r="G30" s="92"/>
      <c r="H30" s="92"/>
      <c r="I30" s="92"/>
      <c r="J30" s="93" t="s">
        <v>3</v>
      </c>
      <c r="K30" s="93"/>
      <c r="L30" s="94"/>
      <c r="M30" s="94"/>
      <c r="N30" s="94"/>
      <c r="P30" s="58" t="b">
        <f t="shared" si="0"/>
        <v>1</v>
      </c>
      <c r="Q30" s="58" t="b">
        <f t="shared" si="1"/>
        <v>1</v>
      </c>
      <c r="R30" s="58" t="b">
        <f t="shared" si="2"/>
        <v>1</v>
      </c>
      <c r="S30" s="58" t="e">
        <f>OR(#REF!&lt;100000,LEN(#REF!)=5)</f>
        <v>#REF!</v>
      </c>
    </row>
    <row r="31" spans="1:19" ht="20.100000000000001" customHeight="1" thickBot="1" x14ac:dyDescent="0.3">
      <c r="A31" s="98"/>
      <c r="B31" s="88"/>
      <c r="C31" s="89"/>
      <c r="D31" s="101" t="str">
        <f t="shared" ref="D31" si="3">IF(B31="S",IF(ISBLANK(E31),ROUND(C31*0.2/1.2,2),E31),"")</f>
        <v/>
      </c>
      <c r="E31" s="89"/>
      <c r="F31" s="91" t="s">
        <v>74</v>
      </c>
      <c r="G31" s="92" t="s">
        <v>74</v>
      </c>
      <c r="H31" s="92" t="s">
        <v>74</v>
      </c>
      <c r="I31" s="92" t="s">
        <v>74</v>
      </c>
      <c r="J31" s="93" t="s">
        <v>3</v>
      </c>
      <c r="K31" s="93"/>
      <c r="L31" s="94"/>
      <c r="M31" s="94"/>
      <c r="N31" s="94"/>
      <c r="P31" s="58" t="b">
        <f t="shared" si="0"/>
        <v>0</v>
      </c>
      <c r="Q31" s="58" t="b">
        <f t="shared" si="1"/>
        <v>0</v>
      </c>
      <c r="R31" s="58" t="b">
        <f t="shared" si="2"/>
        <v>0</v>
      </c>
      <c r="S31" s="58" t="e">
        <f>OR(#REF!&lt;100000,LEN(#REF!)=5)</f>
        <v>#REF!</v>
      </c>
    </row>
    <row r="32" spans="1:19" ht="20.100000000000001" customHeight="1" thickBot="1" x14ac:dyDescent="0.25">
      <c r="A32" s="254" t="s">
        <v>9</v>
      </c>
      <c r="B32" s="255"/>
      <c r="C32" s="102">
        <f>SUM(C12:C31)</f>
        <v>250.98000000000002</v>
      </c>
      <c r="D32" s="102">
        <f>SUM(D12:D31)</f>
        <v>41.83</v>
      </c>
      <c r="E32" s="102"/>
      <c r="F32" s="102">
        <f>SUM(F12:F31)</f>
        <v>209.15</v>
      </c>
      <c r="G32" s="103"/>
      <c r="H32" s="103"/>
      <c r="I32" s="103"/>
      <c r="J32" s="104"/>
      <c r="K32" s="104"/>
      <c r="L32" s="105"/>
      <c r="M32" s="106"/>
      <c r="N32" s="107"/>
    </row>
    <row r="34" spans="2:3" x14ac:dyDescent="0.2">
      <c r="B34" s="245" t="s">
        <v>8</v>
      </c>
      <c r="C34" s="246"/>
    </row>
    <row r="35" spans="2:3" x14ac:dyDescent="0.2">
      <c r="B35" s="108" t="s">
        <v>7</v>
      </c>
      <c r="C35" s="109" t="s">
        <v>6</v>
      </c>
    </row>
    <row r="36" spans="2:3" x14ac:dyDescent="0.2">
      <c r="B36" s="108" t="s">
        <v>5</v>
      </c>
      <c r="C36" s="109" t="s">
        <v>4</v>
      </c>
    </row>
    <row r="37" spans="2:3" x14ac:dyDescent="0.2">
      <c r="B37" s="108" t="s">
        <v>3</v>
      </c>
      <c r="C37" s="109" t="s">
        <v>2</v>
      </c>
    </row>
    <row r="38" spans="2:3" x14ac:dyDescent="0.2">
      <c r="B38" s="84" t="s">
        <v>1</v>
      </c>
      <c r="C38" s="110" t="s">
        <v>0</v>
      </c>
    </row>
  </sheetData>
  <mergeCells count="6">
    <mergeCell ref="B34:C34"/>
    <mergeCell ref="B1:E1"/>
    <mergeCell ref="B3:E3"/>
    <mergeCell ref="G8:J8"/>
    <mergeCell ref="G9:J9"/>
    <mergeCell ref="A32:B32"/>
  </mergeCells>
  <conditionalFormatting sqref="J12:K31">
    <cfRule type="expression" priority="3" stopIfTrue="1">
      <formula>AND(SUM($P12:$T12)&gt;0,NOT(ISBLANK(J12)))</formula>
    </cfRule>
    <cfRule type="expression" dxfId="498" priority="4" stopIfTrue="1">
      <formula>SUM($P12:$T12)&gt;0</formula>
    </cfRule>
  </conditionalFormatting>
  <conditionalFormatting sqref="E5 C12:C31 C5 B1:E1 B3:E3">
    <cfRule type="expression" dxfId="497" priority="5" stopIfTrue="1">
      <formula>ISBLANK(B1)</formula>
    </cfRule>
  </conditionalFormatting>
  <conditionalFormatting sqref="L12:N12 L14:N17 L19:N31">
    <cfRule type="expression" dxfId="496" priority="6" stopIfTrue="1">
      <formula>AND(NOT(ISBLANK($C12)),ISBLANK(L12))</formula>
    </cfRule>
  </conditionalFormatting>
  <conditionalFormatting sqref="B12:B31">
    <cfRule type="expression" dxfId="495" priority="7" stopIfTrue="1">
      <formula>AND(NOT(ISBLANK(C12)),ISBLANK(B12))</formula>
    </cfRule>
  </conditionalFormatting>
  <conditionalFormatting sqref="A12:A31">
    <cfRule type="expression" dxfId="494" priority="8" stopIfTrue="1">
      <formula>AND(NOT(ISBLANK(C12)),ISBLANK(A12))</formula>
    </cfRule>
  </conditionalFormatting>
  <conditionalFormatting sqref="E12:E21 E24:E31">
    <cfRule type="expression" dxfId="493" priority="9" stopIfTrue="1">
      <formula>AND(NOT(ISBLANK(C12)),ISBLANK(E12),B12="S")</formula>
    </cfRule>
  </conditionalFormatting>
  <conditionalFormatting sqref="L13:N13">
    <cfRule type="expression" dxfId="492" priority="10" stopIfTrue="1">
      <formula>AND(NOT(ISBLANK($C18)),ISBLANK(L13))</formula>
    </cfRule>
  </conditionalFormatting>
  <conditionalFormatting sqref="N18">
    <cfRule type="expression" dxfId="491" priority="2" stopIfTrue="1">
      <formula>AND(NOT(ISBLANK($C18)),ISBLANK(N18))</formula>
    </cfRule>
  </conditionalFormatting>
  <conditionalFormatting sqref="L18">
    <cfRule type="expression" dxfId="490" priority="1" stopIfTrue="1">
      <formula>AND(NOT(ISBLANK($C18)),ISBLANK(L18))</formula>
    </cfRule>
  </conditionalFormatting>
  <conditionalFormatting sqref="E22">
    <cfRule type="expression" dxfId="489" priority="11" stopIfTrue="1">
      <formula>AND(NOT(ISBLANK(C23)),ISBLANK(E22),B23="S")</formula>
    </cfRule>
  </conditionalFormatting>
  <dataValidations count="4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7"/>
  <sheetViews>
    <sheetView zoomScale="80" zoomScaleNormal="80" workbookViewId="0">
      <selection activeCell="F34" sqref="F34"/>
    </sheetView>
  </sheetViews>
  <sheetFormatPr defaultColWidth="9.140625" defaultRowHeight="12.75" outlineLevelCol="1" x14ac:dyDescent="0.2"/>
  <cols>
    <col min="1" max="1" width="11.85546875" style="1" bestFit="1" customWidth="1"/>
    <col min="2" max="2" width="10.42578125" style="1" customWidth="1"/>
    <col min="3" max="6" width="15.7109375" style="1" customWidth="1"/>
    <col min="7" max="7" width="8.42578125" style="1" customWidth="1"/>
    <col min="8" max="8" width="9" style="1" customWidth="1"/>
    <col min="9" max="9" width="11.7109375" style="1" bestFit="1" customWidth="1"/>
    <col min="10" max="10" width="3" style="1" customWidth="1"/>
    <col min="11" max="11" width="29.7109375" style="1" customWidth="1"/>
    <col min="12" max="12" width="50.7109375" style="1" customWidth="1"/>
    <col min="13" max="14" width="27.42578125" style="1" customWidth="1"/>
    <col min="15" max="15" width="9.140625" style="1"/>
    <col min="16" max="19" width="0" style="1" hidden="1" customWidth="1" outlineLevel="1"/>
    <col min="20" max="20" width="9.140625" style="1" collapsed="1"/>
    <col min="21" max="16384" width="9.140625" style="1"/>
  </cols>
  <sheetData>
    <row r="1" spans="1:26" ht="36.75" customHeight="1" x14ac:dyDescent="0.2">
      <c r="A1" s="53" t="s">
        <v>68</v>
      </c>
      <c r="B1" s="258" t="s">
        <v>69</v>
      </c>
      <c r="C1" s="259"/>
      <c r="D1" s="259"/>
      <c r="E1" s="260"/>
      <c r="F1" s="52"/>
      <c r="G1" s="52"/>
      <c r="H1" s="52"/>
      <c r="I1" s="52"/>
      <c r="J1" s="52"/>
      <c r="K1" s="52"/>
      <c r="L1" s="51"/>
      <c r="M1" s="51"/>
      <c r="N1" s="50"/>
    </row>
    <row r="2" spans="1:26" x14ac:dyDescent="0.2">
      <c r="A2" s="4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39"/>
    </row>
    <row r="3" spans="1:26" ht="36.75" customHeight="1" x14ac:dyDescent="0.2">
      <c r="A3" s="49" t="s">
        <v>66</v>
      </c>
      <c r="B3" s="258" t="s">
        <v>97</v>
      </c>
      <c r="C3" s="259"/>
      <c r="D3" s="259"/>
      <c r="E3" s="260"/>
      <c r="F3" s="48"/>
      <c r="G3" s="48"/>
      <c r="H3" s="48"/>
      <c r="I3" s="48"/>
      <c r="J3" s="48"/>
      <c r="K3" s="48"/>
      <c r="L3" s="40"/>
      <c r="M3" s="40"/>
      <c r="N3" s="39"/>
    </row>
    <row r="4" spans="1:26" x14ac:dyDescent="0.2">
      <c r="A4" s="4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39"/>
    </row>
    <row r="5" spans="1:26" ht="36" customHeight="1" x14ac:dyDescent="0.2">
      <c r="A5" s="47" t="s">
        <v>65</v>
      </c>
      <c r="B5" s="46" t="s">
        <v>64</v>
      </c>
      <c r="C5" s="45">
        <v>43902</v>
      </c>
      <c r="D5" s="46" t="s">
        <v>63</v>
      </c>
      <c r="E5" s="120">
        <v>43922</v>
      </c>
      <c r="F5" s="121"/>
      <c r="G5" s="122"/>
      <c r="H5" s="123"/>
      <c r="I5" s="123"/>
      <c r="J5" s="123"/>
      <c r="K5" s="123"/>
      <c r="L5" s="40"/>
      <c r="M5" s="40"/>
      <c r="N5" s="39"/>
    </row>
    <row r="6" spans="1:26" x14ac:dyDescent="0.2">
      <c r="A6" s="41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9"/>
    </row>
    <row r="7" spans="1:26" x14ac:dyDescent="0.2">
      <c r="A7" s="41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39"/>
    </row>
    <row r="8" spans="1:26" x14ac:dyDescent="0.2">
      <c r="A8" s="115" t="s">
        <v>62</v>
      </c>
      <c r="B8" s="37" t="s">
        <v>60</v>
      </c>
      <c r="C8" s="37" t="s">
        <v>61</v>
      </c>
      <c r="D8" s="37" t="s">
        <v>60</v>
      </c>
      <c r="E8" s="37" t="s">
        <v>59</v>
      </c>
      <c r="F8" s="37" t="s">
        <v>58</v>
      </c>
      <c r="G8" s="256" t="s">
        <v>57</v>
      </c>
      <c r="H8" s="261"/>
      <c r="I8" s="261"/>
      <c r="J8" s="257"/>
      <c r="K8" s="115" t="s">
        <v>56</v>
      </c>
      <c r="L8" s="37" t="s">
        <v>55</v>
      </c>
      <c r="M8" s="36" t="s">
        <v>54</v>
      </c>
      <c r="N8" s="36" t="s">
        <v>53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x14ac:dyDescent="0.2">
      <c r="A9" s="35" t="s">
        <v>52</v>
      </c>
      <c r="B9" s="34" t="s">
        <v>51</v>
      </c>
      <c r="C9" s="34" t="s">
        <v>49</v>
      </c>
      <c r="D9" s="34" t="s">
        <v>49</v>
      </c>
      <c r="E9" s="34" t="s">
        <v>50</v>
      </c>
      <c r="F9" s="34" t="s">
        <v>49</v>
      </c>
      <c r="G9" s="262"/>
      <c r="H9" s="263"/>
      <c r="I9" s="263"/>
      <c r="J9" s="264"/>
      <c r="K9" s="35" t="s">
        <v>48</v>
      </c>
      <c r="L9" s="34" t="s">
        <v>47</v>
      </c>
      <c r="M9" s="33"/>
      <c r="N9" s="124" t="s">
        <v>46</v>
      </c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x14ac:dyDescent="0.2">
      <c r="A10" s="30" t="s">
        <v>45</v>
      </c>
      <c r="B10" s="26" t="s">
        <v>44</v>
      </c>
      <c r="C10" s="26" t="s">
        <v>43</v>
      </c>
      <c r="D10" s="26" t="s">
        <v>43</v>
      </c>
      <c r="E10" s="26" t="s">
        <v>43</v>
      </c>
      <c r="F10" s="26" t="s">
        <v>43</v>
      </c>
      <c r="G10" s="25" t="s">
        <v>42</v>
      </c>
      <c r="H10" s="25" t="s">
        <v>41</v>
      </c>
      <c r="I10" s="25" t="s">
        <v>40</v>
      </c>
      <c r="J10" s="25"/>
      <c r="K10" s="29" t="s">
        <v>39</v>
      </c>
      <c r="L10" s="24"/>
      <c r="M10" s="4"/>
      <c r="N10" s="28"/>
    </row>
    <row r="11" spans="1:26" ht="0.75" customHeight="1" x14ac:dyDescent="0.2">
      <c r="A11" s="27"/>
      <c r="B11" s="26"/>
      <c r="C11" s="26"/>
      <c r="D11" s="26"/>
      <c r="E11" s="26"/>
      <c r="F11" s="26"/>
      <c r="G11" s="25"/>
      <c r="H11" s="25"/>
      <c r="I11" s="25"/>
      <c r="J11" s="25"/>
      <c r="K11" s="25"/>
      <c r="L11" s="24"/>
      <c r="M11" s="4"/>
      <c r="N11" s="4"/>
    </row>
    <row r="12" spans="1:26" ht="20.100000000000001" customHeight="1" x14ac:dyDescent="0.25">
      <c r="A12" s="133" t="s">
        <v>95</v>
      </c>
      <c r="B12" s="18" t="s">
        <v>5</v>
      </c>
      <c r="C12" s="16">
        <v>37.630000000000003</v>
      </c>
      <c r="D12" s="17">
        <v>0</v>
      </c>
      <c r="E12" s="16"/>
      <c r="F12" s="125">
        <v>37.630000000000003</v>
      </c>
      <c r="G12" s="126">
        <v>490</v>
      </c>
      <c r="H12" s="126">
        <v>4011</v>
      </c>
      <c r="I12" s="127"/>
      <c r="J12" s="14" t="s">
        <v>96</v>
      </c>
      <c r="K12" s="14" t="s">
        <v>97</v>
      </c>
      <c r="L12" s="13" t="s">
        <v>98</v>
      </c>
      <c r="M12" s="13" t="s">
        <v>99</v>
      </c>
      <c r="N12" s="13" t="s">
        <v>73</v>
      </c>
      <c r="P12" s="1" t="b">
        <f t="shared" ref="P12:P29" si="0">OR(G12&lt;100,LEN(G12)=2)</f>
        <v>0</v>
      </c>
      <c r="Q12" s="1" t="b">
        <f t="shared" ref="Q12:Q29" si="1">OR(H12&lt;1000,LEN(H12)=3)</f>
        <v>0</v>
      </c>
      <c r="R12" s="1" t="b">
        <f t="shared" ref="R12:R29" si="2">IF(I12&lt;1000,TRUE)</f>
        <v>1</v>
      </c>
      <c r="S12" s="1" t="e">
        <f>OR(#REF!&lt;100000,LEN(#REF!)=5)</f>
        <v>#REF!</v>
      </c>
    </row>
    <row r="13" spans="1:26" ht="34.5" customHeight="1" x14ac:dyDescent="0.25">
      <c r="A13" s="133" t="s">
        <v>100</v>
      </c>
      <c r="B13" s="18" t="s">
        <v>5</v>
      </c>
      <c r="C13" s="16">
        <v>35</v>
      </c>
      <c r="D13" s="17">
        <v>0</v>
      </c>
      <c r="E13" s="134"/>
      <c r="F13" s="125">
        <v>35</v>
      </c>
      <c r="G13" s="126">
        <v>490</v>
      </c>
      <c r="H13" s="126">
        <v>4001</v>
      </c>
      <c r="I13" s="127"/>
      <c r="J13" s="14" t="s">
        <v>96</v>
      </c>
      <c r="K13" s="14" t="s">
        <v>97</v>
      </c>
      <c r="L13" s="20" t="s">
        <v>178</v>
      </c>
      <c r="M13" s="13" t="s">
        <v>101</v>
      </c>
      <c r="N13" s="13" t="s">
        <v>102</v>
      </c>
      <c r="P13" s="1" t="b">
        <f t="shared" si="0"/>
        <v>0</v>
      </c>
      <c r="Q13" s="1" t="b">
        <f t="shared" si="1"/>
        <v>0</v>
      </c>
      <c r="R13" s="1" t="b">
        <f t="shared" si="2"/>
        <v>1</v>
      </c>
      <c r="S13" s="1" t="e">
        <f>OR(#REF!&lt;100000,LEN(#REF!)=5)</f>
        <v>#REF!</v>
      </c>
    </row>
    <row r="14" spans="1:26" ht="20.100000000000001" customHeight="1" x14ac:dyDescent="0.25">
      <c r="A14" s="19"/>
      <c r="B14" s="18" t="s">
        <v>5</v>
      </c>
      <c r="C14" s="16"/>
      <c r="D14" s="17"/>
      <c r="E14" s="16"/>
      <c r="F14" s="125"/>
      <c r="G14" s="126"/>
      <c r="H14" s="126"/>
      <c r="I14" s="127"/>
      <c r="J14" s="14"/>
      <c r="K14" s="14"/>
      <c r="L14" s="13"/>
      <c r="M14" s="13"/>
      <c r="N14" s="13"/>
    </row>
    <row r="15" spans="1:26" ht="20.100000000000001" customHeight="1" x14ac:dyDescent="0.25">
      <c r="A15" s="19"/>
      <c r="B15" s="18" t="s">
        <v>5</v>
      </c>
      <c r="C15" s="16"/>
      <c r="D15" s="17"/>
      <c r="E15" s="16"/>
      <c r="F15" s="125"/>
      <c r="G15" s="126"/>
      <c r="H15" s="126"/>
      <c r="I15" s="127"/>
      <c r="J15" s="14"/>
      <c r="K15" s="14"/>
      <c r="L15" s="13"/>
      <c r="M15" s="13"/>
      <c r="N15" s="13"/>
    </row>
    <row r="16" spans="1:26" ht="20.100000000000001" customHeight="1" x14ac:dyDescent="0.25">
      <c r="A16" s="19"/>
      <c r="B16" s="18" t="s">
        <v>5</v>
      </c>
      <c r="C16" s="16"/>
      <c r="D16" s="17"/>
      <c r="E16" s="16"/>
      <c r="F16" s="125"/>
      <c r="G16" s="126"/>
      <c r="H16" s="126"/>
      <c r="I16" s="127"/>
      <c r="J16" s="14"/>
      <c r="K16" s="14"/>
      <c r="L16" s="13"/>
      <c r="M16" s="13"/>
      <c r="N16" s="13"/>
    </row>
    <row r="17" spans="1:19" ht="20.100000000000001" customHeight="1" x14ac:dyDescent="0.25">
      <c r="A17" s="19"/>
      <c r="B17" s="18" t="s">
        <v>3</v>
      </c>
      <c r="C17" s="16"/>
      <c r="D17" s="17"/>
      <c r="E17" s="16"/>
      <c r="F17" s="125"/>
      <c r="G17" s="126"/>
      <c r="H17" s="126"/>
      <c r="I17" s="127"/>
      <c r="J17" s="14"/>
      <c r="K17" s="14"/>
      <c r="L17" s="13"/>
      <c r="M17" s="13"/>
      <c r="N17" s="13"/>
    </row>
    <row r="18" spans="1:19" ht="20.100000000000001" customHeight="1" x14ac:dyDescent="0.25">
      <c r="A18" s="19"/>
      <c r="B18" s="18" t="s">
        <v>3</v>
      </c>
      <c r="C18" s="16"/>
      <c r="D18" s="17"/>
      <c r="E18" s="16"/>
      <c r="F18" s="125"/>
      <c r="G18" s="126"/>
      <c r="H18" s="126"/>
      <c r="I18" s="127"/>
      <c r="J18" s="14"/>
      <c r="K18" s="14"/>
      <c r="L18" s="13"/>
      <c r="M18" s="13"/>
      <c r="N18" s="13"/>
    </row>
    <row r="19" spans="1:19" ht="20.100000000000001" customHeight="1" x14ac:dyDescent="0.25">
      <c r="A19" s="19"/>
      <c r="B19" s="18" t="s">
        <v>3</v>
      </c>
      <c r="C19" s="16"/>
      <c r="D19" s="17"/>
      <c r="E19" s="16"/>
      <c r="F19" s="125"/>
      <c r="G19" s="126"/>
      <c r="H19" s="126"/>
      <c r="I19" s="127"/>
      <c r="J19" s="14"/>
      <c r="K19" s="14"/>
      <c r="L19" s="13"/>
      <c r="M19" s="13"/>
      <c r="N19" s="13"/>
    </row>
    <row r="20" spans="1:19" ht="20.100000000000001" customHeight="1" x14ac:dyDescent="0.25">
      <c r="A20" s="19"/>
      <c r="B20" s="18" t="s">
        <v>3</v>
      </c>
      <c r="C20" s="16"/>
      <c r="D20" s="17"/>
      <c r="E20" s="16"/>
      <c r="F20" s="125"/>
      <c r="G20" s="126"/>
      <c r="H20" s="126"/>
      <c r="I20" s="127"/>
      <c r="J20" s="14"/>
      <c r="K20" s="14"/>
      <c r="L20" s="13"/>
      <c r="M20" s="13"/>
      <c r="N20" s="13"/>
    </row>
    <row r="21" spans="1:19" ht="20.100000000000001" customHeight="1" x14ac:dyDescent="0.25">
      <c r="A21" s="19"/>
      <c r="B21" s="18" t="s">
        <v>5</v>
      </c>
      <c r="C21" s="16"/>
      <c r="D21" s="17"/>
      <c r="E21" s="16"/>
      <c r="F21" s="125"/>
      <c r="G21" s="126"/>
      <c r="H21" s="126"/>
      <c r="I21" s="127"/>
      <c r="J21" s="14"/>
      <c r="K21" s="14"/>
      <c r="L21" s="13"/>
      <c r="M21" s="13"/>
      <c r="N21" s="13"/>
    </row>
    <row r="22" spans="1:19" ht="20.100000000000001" customHeight="1" x14ac:dyDescent="0.25">
      <c r="A22" s="19"/>
      <c r="B22" s="18" t="s">
        <v>3</v>
      </c>
      <c r="C22" s="16"/>
      <c r="D22" s="17"/>
      <c r="E22" s="16"/>
      <c r="F22" s="125"/>
      <c r="G22" s="126"/>
      <c r="H22" s="126"/>
      <c r="I22" s="127"/>
      <c r="J22" s="14"/>
      <c r="K22" s="14"/>
      <c r="L22" s="13"/>
      <c r="M22" s="13"/>
      <c r="N22" s="13"/>
    </row>
    <row r="23" spans="1:19" ht="20.100000000000001" customHeight="1" x14ac:dyDescent="0.25">
      <c r="A23" s="19"/>
      <c r="B23" s="18"/>
      <c r="C23" s="16"/>
      <c r="D23" s="17"/>
      <c r="E23" s="16"/>
      <c r="F23" s="125"/>
      <c r="G23" s="126"/>
      <c r="H23" s="126"/>
      <c r="I23" s="127"/>
      <c r="J23" s="14"/>
      <c r="K23" s="14"/>
      <c r="L23" s="13"/>
      <c r="M23" s="13"/>
      <c r="N23" s="13"/>
    </row>
    <row r="24" spans="1:19" ht="20.100000000000001" customHeight="1" x14ac:dyDescent="0.25">
      <c r="A24" s="19"/>
      <c r="B24" s="18"/>
      <c r="C24" s="16"/>
      <c r="D24" s="17"/>
      <c r="E24" s="16"/>
      <c r="F24" s="125"/>
      <c r="G24" s="126"/>
      <c r="H24" s="126"/>
      <c r="I24" s="127"/>
      <c r="J24" s="14"/>
      <c r="K24" s="14"/>
      <c r="L24" s="13"/>
      <c r="M24" s="13"/>
      <c r="N24" s="13"/>
      <c r="P24" s="1" t="b">
        <f t="shared" si="0"/>
        <v>1</v>
      </c>
      <c r="Q24" s="1" t="b">
        <f t="shared" si="1"/>
        <v>1</v>
      </c>
      <c r="R24" s="1" t="b">
        <f t="shared" si="2"/>
        <v>1</v>
      </c>
      <c r="S24" s="1" t="e">
        <f>OR(#REF!&lt;100000,LEN(#REF!)=5)</f>
        <v>#REF!</v>
      </c>
    </row>
    <row r="25" spans="1:19" ht="20.100000000000001" customHeight="1" x14ac:dyDescent="0.25">
      <c r="A25" s="19"/>
      <c r="B25" s="18"/>
      <c r="C25" s="16"/>
      <c r="D25" s="17"/>
      <c r="E25" s="16"/>
      <c r="F25" s="125"/>
      <c r="G25" s="126"/>
      <c r="H25" s="126"/>
      <c r="I25" s="127"/>
      <c r="J25" s="14"/>
      <c r="K25" s="14"/>
      <c r="L25" s="13"/>
      <c r="M25" s="13"/>
      <c r="N25" s="13"/>
    </row>
    <row r="26" spans="1:19" ht="20.100000000000001" customHeight="1" x14ac:dyDescent="0.25">
      <c r="A26" s="19"/>
      <c r="B26" s="18"/>
      <c r="C26" s="16"/>
      <c r="D26" s="17"/>
      <c r="E26" s="16"/>
      <c r="F26" s="125"/>
      <c r="G26" s="126"/>
      <c r="H26" s="126"/>
      <c r="I26" s="127"/>
      <c r="J26" s="14"/>
      <c r="K26" s="14"/>
      <c r="L26" s="13"/>
      <c r="M26" s="13"/>
      <c r="N26" s="13"/>
    </row>
    <row r="27" spans="1:19" ht="20.100000000000001" customHeight="1" x14ac:dyDescent="0.25">
      <c r="A27" s="19"/>
      <c r="B27" s="18"/>
      <c r="C27" s="16"/>
      <c r="D27" s="17"/>
      <c r="E27" s="16"/>
      <c r="F27" s="125"/>
      <c r="G27" s="126"/>
      <c r="H27" s="126"/>
      <c r="I27" s="127"/>
      <c r="J27" s="14"/>
      <c r="K27" s="14"/>
      <c r="L27" s="13"/>
      <c r="M27" s="13"/>
      <c r="N27" s="13"/>
    </row>
    <row r="28" spans="1:19" ht="20.100000000000001" customHeight="1" x14ac:dyDescent="0.25">
      <c r="A28" s="19"/>
      <c r="B28" s="18"/>
      <c r="C28" s="16"/>
      <c r="D28" s="17"/>
      <c r="E28" s="16"/>
      <c r="F28" s="125"/>
      <c r="G28" s="126"/>
      <c r="H28" s="126"/>
      <c r="I28" s="127"/>
      <c r="J28" s="14"/>
      <c r="K28" s="14"/>
      <c r="L28" s="13"/>
      <c r="M28" s="13"/>
      <c r="N28" s="13"/>
    </row>
    <row r="29" spans="1:19" ht="20.100000000000001" customHeight="1" x14ac:dyDescent="0.25">
      <c r="A29" s="129"/>
      <c r="B29" s="18"/>
      <c r="C29" s="16"/>
      <c r="D29" s="17"/>
      <c r="E29" s="16"/>
      <c r="F29" s="125"/>
      <c r="G29" s="126"/>
      <c r="H29" s="126"/>
      <c r="I29" s="126"/>
      <c r="J29" s="14"/>
      <c r="K29" s="14"/>
      <c r="L29" s="13"/>
      <c r="M29" s="13"/>
      <c r="N29" s="13"/>
      <c r="P29" s="1" t="b">
        <f t="shared" si="0"/>
        <v>1</v>
      </c>
      <c r="Q29" s="1" t="b">
        <f t="shared" si="1"/>
        <v>1</v>
      </c>
      <c r="R29" s="1" t="b">
        <f t="shared" si="2"/>
        <v>1</v>
      </c>
      <c r="S29" s="1" t="e">
        <f>OR(#REF!&lt;100000,LEN(#REF!)=5)</f>
        <v>#REF!</v>
      </c>
    </row>
    <row r="30" spans="1:19" ht="20.100000000000001" customHeight="1" thickBot="1" x14ac:dyDescent="0.25">
      <c r="A30" s="265" t="s">
        <v>9</v>
      </c>
      <c r="B30" s="266"/>
      <c r="C30" s="12">
        <f>SUM(C12:C29)</f>
        <v>72.63</v>
      </c>
      <c r="D30" s="12">
        <f>SUM(D12:D29)</f>
        <v>0</v>
      </c>
      <c r="E30" s="12"/>
      <c r="F30" s="130">
        <f t="shared" ref="F30" si="3">C30-D30</f>
        <v>72.63</v>
      </c>
      <c r="G30" s="11"/>
      <c r="H30" s="11"/>
      <c r="I30" s="11"/>
      <c r="J30" s="10"/>
      <c r="K30" s="10"/>
      <c r="L30" s="9"/>
      <c r="M30" s="8"/>
      <c r="N30" s="7"/>
    </row>
    <row r="32" spans="1:19" x14ac:dyDescent="0.2">
      <c r="B32" s="256" t="s">
        <v>8</v>
      </c>
      <c r="C32" s="257"/>
    </row>
    <row r="33" spans="2:11" x14ac:dyDescent="0.2">
      <c r="B33" s="6" t="s">
        <v>7</v>
      </c>
      <c r="C33" s="5" t="s">
        <v>6</v>
      </c>
    </row>
    <row r="34" spans="2:11" x14ac:dyDescent="0.2">
      <c r="B34" s="6" t="s">
        <v>5</v>
      </c>
      <c r="C34" s="5" t="s">
        <v>4</v>
      </c>
      <c r="I34" s="131"/>
      <c r="K34" s="132"/>
    </row>
    <row r="35" spans="2:11" x14ac:dyDescent="0.2">
      <c r="B35" s="6" t="s">
        <v>3</v>
      </c>
      <c r="C35" s="5" t="s">
        <v>2</v>
      </c>
      <c r="I35" s="131"/>
      <c r="K35" s="132"/>
    </row>
    <row r="36" spans="2:11" x14ac:dyDescent="0.2">
      <c r="B36" s="4" t="s">
        <v>1</v>
      </c>
      <c r="C36" s="3" t="s">
        <v>0</v>
      </c>
      <c r="I36" s="131"/>
      <c r="K36" s="132"/>
    </row>
    <row r="37" spans="2:11" x14ac:dyDescent="0.2">
      <c r="I37" s="131"/>
      <c r="K37" s="132"/>
    </row>
  </sheetData>
  <mergeCells count="6">
    <mergeCell ref="B32:C32"/>
    <mergeCell ref="B1:E1"/>
    <mergeCell ref="B3:E3"/>
    <mergeCell ref="G8:J8"/>
    <mergeCell ref="G9:J9"/>
    <mergeCell ref="A30:B30"/>
  </mergeCells>
  <conditionalFormatting sqref="J12 J29:K29 K28">
    <cfRule type="expression" priority="99" stopIfTrue="1">
      <formula>AND(SUM($P12:$T12)&gt;0,NOT(ISBLANK(J12)))</formula>
    </cfRule>
    <cfRule type="expression" dxfId="488" priority="100" stopIfTrue="1">
      <formula>SUM($P12:$T12)&gt;0</formula>
    </cfRule>
  </conditionalFormatting>
  <conditionalFormatting sqref="C5 B1:E1 B3:E3 C12 C14 C29 C18 C21 C23:C26">
    <cfRule type="expression" dxfId="487" priority="101" stopIfTrue="1">
      <formula>ISBLANK(B1)</formula>
    </cfRule>
  </conditionalFormatting>
  <conditionalFormatting sqref="L29:N29 N28">
    <cfRule type="expression" dxfId="486" priority="102" stopIfTrue="1">
      <formula>AND(NOT(ISBLANK($C28)),ISBLANK(L28))</formula>
    </cfRule>
  </conditionalFormatting>
  <conditionalFormatting sqref="B12 B18">
    <cfRule type="expression" dxfId="485" priority="103" stopIfTrue="1">
      <formula>AND(NOT(ISBLANK(C12)),ISBLANK(B12))</formula>
    </cfRule>
  </conditionalFormatting>
  <conditionalFormatting sqref="A12 A14 A29 A18 A24">
    <cfRule type="expression" dxfId="484" priority="104" stopIfTrue="1">
      <formula>AND(NOT(ISBLANK(C12)),ISBLANK(A12))</formula>
    </cfRule>
  </conditionalFormatting>
  <conditionalFormatting sqref="E29 E14:E26">
    <cfRule type="expression" dxfId="483" priority="105" stopIfTrue="1">
      <formula>AND(NOT(ISBLANK(C14)),ISBLANK(E14),B14="S")</formula>
    </cfRule>
  </conditionalFormatting>
  <conditionalFormatting sqref="C13">
    <cfRule type="expression" dxfId="482" priority="95" stopIfTrue="1">
      <formula>ISBLANK(C13)</formula>
    </cfRule>
  </conditionalFormatting>
  <conditionalFormatting sqref="M21">
    <cfRule type="expression" dxfId="481" priority="44" stopIfTrue="1">
      <formula>AND(NOT(ISBLANK($C21)),ISBLANK(M21))</formula>
    </cfRule>
  </conditionalFormatting>
  <conditionalFormatting sqref="B13">
    <cfRule type="expression" dxfId="480" priority="96" stopIfTrue="1">
      <formula>AND(NOT(ISBLANK(C13)),ISBLANK(B13))</formula>
    </cfRule>
  </conditionalFormatting>
  <conditionalFormatting sqref="A13">
    <cfRule type="expression" dxfId="479" priority="97" stopIfTrue="1">
      <formula>AND(NOT(ISBLANK(C13)),ISBLANK(A13))</formula>
    </cfRule>
  </conditionalFormatting>
  <conditionalFormatting sqref="E12:E13">
    <cfRule type="expression" dxfId="478" priority="98" stopIfTrue="1">
      <formula>AND(NOT(ISBLANK(C12)),ISBLANK(E12),B12="S")</formula>
    </cfRule>
  </conditionalFormatting>
  <conditionalFormatting sqref="J13:J28">
    <cfRule type="expression" priority="93" stopIfTrue="1">
      <formula>AND(SUM($P13:$T13)&gt;0,NOT(ISBLANK(J13)))</formula>
    </cfRule>
    <cfRule type="expression" dxfId="477" priority="94" stopIfTrue="1">
      <formula>SUM($P13:$T13)&gt;0</formula>
    </cfRule>
  </conditionalFormatting>
  <conditionalFormatting sqref="C27">
    <cfRule type="expression" dxfId="476" priority="90" stopIfTrue="1">
      <formula>ISBLANK(C27)</formula>
    </cfRule>
  </conditionalFormatting>
  <conditionalFormatting sqref="A28">
    <cfRule type="expression" dxfId="475" priority="91" stopIfTrue="1">
      <formula>AND(NOT(ISBLANK(C28)),ISBLANK(A28))</formula>
    </cfRule>
  </conditionalFormatting>
  <conditionalFormatting sqref="E27">
    <cfRule type="expression" dxfId="474" priority="92" stopIfTrue="1">
      <formula>AND(NOT(ISBLANK(C27)),ISBLANK(E27),B27="S")</formula>
    </cfRule>
  </conditionalFormatting>
  <conditionalFormatting sqref="C28">
    <cfRule type="expression" dxfId="473" priority="88" stopIfTrue="1">
      <formula>ISBLANK(C28)</formula>
    </cfRule>
  </conditionalFormatting>
  <conditionalFormatting sqref="E28">
    <cfRule type="expression" dxfId="472" priority="89" stopIfTrue="1">
      <formula>AND(NOT(ISBLANK(C28)),ISBLANK(E28),B28="S")</formula>
    </cfRule>
  </conditionalFormatting>
  <conditionalFormatting sqref="M28">
    <cfRule type="expression" dxfId="471" priority="87" stopIfTrue="1">
      <formula>AND(NOT(ISBLANK($C28)),ISBLANK(M28))</formula>
    </cfRule>
  </conditionalFormatting>
  <conditionalFormatting sqref="L28">
    <cfRule type="expression" dxfId="470" priority="86" stopIfTrue="1">
      <formula>AND(NOT(ISBLANK($C28)),ISBLANK(L28))</formula>
    </cfRule>
  </conditionalFormatting>
  <conditionalFormatting sqref="N25">
    <cfRule type="expression" dxfId="469" priority="17" stopIfTrue="1">
      <formula>AND(NOT(ISBLANK($C25)),ISBLANK(N25))</formula>
    </cfRule>
  </conditionalFormatting>
  <conditionalFormatting sqref="N19">
    <cfRule type="expression" dxfId="468" priority="55" stopIfTrue="1">
      <formula>AND(NOT(ISBLANK($C19)),ISBLANK(N19))</formula>
    </cfRule>
  </conditionalFormatting>
  <conditionalFormatting sqref="M18">
    <cfRule type="expression" dxfId="467" priority="60" stopIfTrue="1">
      <formula>AND(NOT(ISBLANK($C18)),ISBLANK(M18))</formula>
    </cfRule>
  </conditionalFormatting>
  <conditionalFormatting sqref="K12">
    <cfRule type="expression" priority="83" stopIfTrue="1">
      <formula>AND(SUM($P12:$T12)&gt;0,NOT(ISBLANK(K12)))</formula>
    </cfRule>
    <cfRule type="expression" dxfId="466" priority="84" stopIfTrue="1">
      <formula>SUM($P12:$T12)&gt;0</formula>
    </cfRule>
  </conditionalFormatting>
  <conditionalFormatting sqref="N12">
    <cfRule type="expression" dxfId="465" priority="85" stopIfTrue="1">
      <formula>AND(NOT(ISBLANK($C12)),ISBLANK(N12))</formula>
    </cfRule>
  </conditionalFormatting>
  <conditionalFormatting sqref="M12">
    <cfRule type="expression" dxfId="464" priority="82" stopIfTrue="1">
      <formula>AND(NOT(ISBLANK($C12)),ISBLANK(M12))</formula>
    </cfRule>
  </conditionalFormatting>
  <conditionalFormatting sqref="L12">
    <cfRule type="expression" dxfId="463" priority="81" stopIfTrue="1">
      <formula>AND(NOT(ISBLANK($C12)),ISBLANK(L12))</formula>
    </cfRule>
  </conditionalFormatting>
  <conditionalFormatting sqref="K13">
    <cfRule type="expression" priority="78" stopIfTrue="1">
      <formula>AND(SUM($P13:$T13)&gt;0,NOT(ISBLANK(K13)))</formula>
    </cfRule>
    <cfRule type="expression" dxfId="462" priority="79" stopIfTrue="1">
      <formula>SUM($P13:$T13)&gt;0</formula>
    </cfRule>
  </conditionalFormatting>
  <conditionalFormatting sqref="N13">
    <cfRule type="expression" dxfId="461" priority="80" stopIfTrue="1">
      <formula>AND(NOT(ISBLANK($C13)),ISBLANK(N13))</formula>
    </cfRule>
  </conditionalFormatting>
  <conditionalFormatting sqref="M13">
    <cfRule type="expression" dxfId="460" priority="77" stopIfTrue="1">
      <formula>AND(NOT(ISBLANK($C13)),ISBLANK(M13))</formula>
    </cfRule>
  </conditionalFormatting>
  <conditionalFormatting sqref="L13">
    <cfRule type="expression" dxfId="459" priority="76" stopIfTrue="1">
      <formula>AND(NOT(ISBLANK($C13)),ISBLANK(L13))</formula>
    </cfRule>
  </conditionalFormatting>
  <conditionalFormatting sqref="K14">
    <cfRule type="expression" priority="73" stopIfTrue="1">
      <formula>AND(SUM($P14:$T14)&gt;0,NOT(ISBLANK(K14)))</formula>
    </cfRule>
    <cfRule type="expression" dxfId="458" priority="74" stopIfTrue="1">
      <formula>SUM($P14:$T14)&gt;0</formula>
    </cfRule>
  </conditionalFormatting>
  <conditionalFormatting sqref="N14">
    <cfRule type="expression" dxfId="457" priority="75" stopIfTrue="1">
      <formula>AND(NOT(ISBLANK($C14)),ISBLANK(N14))</formula>
    </cfRule>
  </conditionalFormatting>
  <conditionalFormatting sqref="M14">
    <cfRule type="expression" dxfId="456" priority="72" stopIfTrue="1">
      <formula>AND(NOT(ISBLANK($C14)),ISBLANK(M14))</formula>
    </cfRule>
  </conditionalFormatting>
  <conditionalFormatting sqref="L14">
    <cfRule type="expression" dxfId="455" priority="71" stopIfTrue="1">
      <formula>AND(NOT(ISBLANK($C14)),ISBLANK(L14))</formula>
    </cfRule>
  </conditionalFormatting>
  <conditionalFormatting sqref="A15:A17">
    <cfRule type="expression" dxfId="454" priority="70" stopIfTrue="1">
      <formula>AND(NOT(ISBLANK(C15)),ISBLANK(A15))</formula>
    </cfRule>
  </conditionalFormatting>
  <conditionalFormatting sqref="C15:C17">
    <cfRule type="expression" dxfId="453" priority="69" stopIfTrue="1">
      <formula>ISBLANK(C15)</formula>
    </cfRule>
  </conditionalFormatting>
  <conditionalFormatting sqref="K15:K17">
    <cfRule type="expression" priority="67" stopIfTrue="1">
      <formula>AND(SUM($P15:$T15)&gt;0,NOT(ISBLANK(K15)))</formula>
    </cfRule>
    <cfRule type="expression" dxfId="452" priority="68" stopIfTrue="1">
      <formula>SUM($P15:$T15)&gt;0</formula>
    </cfRule>
  </conditionalFormatting>
  <conditionalFormatting sqref="M15:M17">
    <cfRule type="expression" dxfId="451" priority="66" stopIfTrue="1">
      <formula>AND(NOT(ISBLANK($C15)),ISBLANK(M15))</formula>
    </cfRule>
  </conditionalFormatting>
  <conditionalFormatting sqref="L15:L17">
    <cfRule type="expression" dxfId="450" priority="65" stopIfTrue="1">
      <formula>AND(NOT(ISBLANK($C15)),ISBLANK(L15))</formula>
    </cfRule>
  </conditionalFormatting>
  <conditionalFormatting sqref="N15:N16">
    <cfRule type="expression" dxfId="449" priority="64" stopIfTrue="1">
      <formula>AND(NOT(ISBLANK($C15)),ISBLANK(N15))</formula>
    </cfRule>
  </conditionalFormatting>
  <conditionalFormatting sqref="N17">
    <cfRule type="expression" dxfId="448" priority="63" stopIfTrue="1">
      <formula>AND(NOT(ISBLANK($C17)),ISBLANK(N17))</formula>
    </cfRule>
  </conditionalFormatting>
  <conditionalFormatting sqref="K18">
    <cfRule type="expression" priority="61" stopIfTrue="1">
      <formula>AND(SUM($P18:$T18)&gt;0,NOT(ISBLANK(K18)))</formula>
    </cfRule>
    <cfRule type="expression" dxfId="447" priority="62" stopIfTrue="1">
      <formula>SUM($P18:$T18)&gt;0</formula>
    </cfRule>
  </conditionalFormatting>
  <conditionalFormatting sqref="L18">
    <cfRule type="expression" dxfId="446" priority="59" stopIfTrue="1">
      <formula>AND(NOT(ISBLANK($C18)),ISBLANK(L18))</formula>
    </cfRule>
  </conditionalFormatting>
  <conditionalFormatting sqref="N18">
    <cfRule type="expression" dxfId="445" priority="58" stopIfTrue="1">
      <formula>AND(NOT(ISBLANK($C18)),ISBLANK(N18))</formula>
    </cfRule>
  </conditionalFormatting>
  <conditionalFormatting sqref="C19:C20">
    <cfRule type="expression" dxfId="444" priority="56" stopIfTrue="1">
      <formula>ISBLANK(C19)</formula>
    </cfRule>
  </conditionalFormatting>
  <conditionalFormatting sqref="A19:A20">
    <cfRule type="expression" dxfId="443" priority="57" stopIfTrue="1">
      <formula>AND(NOT(ISBLANK(C19)),ISBLANK(A19))</formula>
    </cfRule>
  </conditionalFormatting>
  <conditionalFormatting sqref="K19:K20">
    <cfRule type="expression" priority="53" stopIfTrue="1">
      <formula>AND(SUM($P19:$T19)&gt;0,NOT(ISBLANK(K19)))</formula>
    </cfRule>
    <cfRule type="expression" dxfId="442" priority="54" stopIfTrue="1">
      <formula>SUM($P19:$T19)&gt;0</formula>
    </cfRule>
  </conditionalFormatting>
  <conditionalFormatting sqref="M19">
    <cfRule type="expression" dxfId="441" priority="52" stopIfTrue="1">
      <formula>AND(NOT(ISBLANK($C19)),ISBLANK(M19))</formula>
    </cfRule>
  </conditionalFormatting>
  <conditionalFormatting sqref="L19:L20">
    <cfRule type="expression" dxfId="440" priority="51" stopIfTrue="1">
      <formula>AND(NOT(ISBLANK($C19)),ISBLANK(L19))</formula>
    </cfRule>
  </conditionalFormatting>
  <conditionalFormatting sqref="N20">
    <cfRule type="expression" dxfId="439" priority="50" stopIfTrue="1">
      <formula>AND(NOT(ISBLANK($C20)),ISBLANK(N20))</formula>
    </cfRule>
  </conditionalFormatting>
  <conditionalFormatting sqref="M20">
    <cfRule type="expression" dxfId="438" priority="49" stopIfTrue="1">
      <formula>AND(NOT(ISBLANK($C20)),ISBLANK(M20))</formula>
    </cfRule>
  </conditionalFormatting>
  <conditionalFormatting sqref="A21">
    <cfRule type="expression" dxfId="437" priority="48" stopIfTrue="1">
      <formula>AND(NOT(ISBLANK(C21)),ISBLANK(A21))</formula>
    </cfRule>
  </conditionalFormatting>
  <conditionalFormatting sqref="K21">
    <cfRule type="expression" priority="45" stopIfTrue="1">
      <formula>AND(SUM($P21:$T21)&gt;0,NOT(ISBLANK(K21)))</formula>
    </cfRule>
    <cfRule type="expression" dxfId="436" priority="46" stopIfTrue="1">
      <formula>SUM($P21:$T21)&gt;0</formula>
    </cfRule>
  </conditionalFormatting>
  <conditionalFormatting sqref="N21">
    <cfRule type="expression" dxfId="435" priority="47" stopIfTrue="1">
      <formula>AND(NOT(ISBLANK($C21)),ISBLANK(N21))</formula>
    </cfRule>
  </conditionalFormatting>
  <conditionalFormatting sqref="L21">
    <cfRule type="expression" dxfId="434" priority="43" stopIfTrue="1">
      <formula>AND(NOT(ISBLANK($C21)),ISBLANK(L21))</formula>
    </cfRule>
  </conditionalFormatting>
  <conditionalFormatting sqref="A22">
    <cfRule type="expression" dxfId="433" priority="42" stopIfTrue="1">
      <formula>AND(NOT(ISBLANK(C22)),ISBLANK(A22))</formula>
    </cfRule>
  </conditionalFormatting>
  <conditionalFormatting sqref="C22">
    <cfRule type="expression" dxfId="432" priority="41" stopIfTrue="1">
      <formula>ISBLANK(C22)</formula>
    </cfRule>
  </conditionalFormatting>
  <conditionalFormatting sqref="K22">
    <cfRule type="expression" priority="39" stopIfTrue="1">
      <formula>AND(SUM($P22:$T22)&gt;0,NOT(ISBLANK(K22)))</formula>
    </cfRule>
    <cfRule type="expression" dxfId="431" priority="40" stopIfTrue="1">
      <formula>SUM($P22:$T22)&gt;0</formula>
    </cfRule>
  </conditionalFormatting>
  <conditionalFormatting sqref="N22">
    <cfRule type="expression" dxfId="430" priority="38" stopIfTrue="1">
      <formula>AND(NOT(ISBLANK($C22)),ISBLANK(N22))</formula>
    </cfRule>
  </conditionalFormatting>
  <conditionalFormatting sqref="L22">
    <cfRule type="expression" dxfId="429" priority="37" stopIfTrue="1">
      <formula>AND(NOT(ISBLANK($C22)),ISBLANK(L22))</formula>
    </cfRule>
  </conditionalFormatting>
  <conditionalFormatting sqref="M22">
    <cfRule type="expression" dxfId="428" priority="36" stopIfTrue="1">
      <formula>AND(NOT(ISBLANK($C22)),ISBLANK(M22))</formula>
    </cfRule>
  </conditionalFormatting>
  <conditionalFormatting sqref="A23">
    <cfRule type="expression" dxfId="427" priority="35" stopIfTrue="1">
      <formula>AND(NOT(ISBLANK(C23)),ISBLANK(A23))</formula>
    </cfRule>
  </conditionalFormatting>
  <conditionalFormatting sqref="K23">
    <cfRule type="expression" priority="32" stopIfTrue="1">
      <formula>AND(SUM($P23:$T23)&gt;0,NOT(ISBLANK(K23)))</formula>
    </cfRule>
    <cfRule type="expression" dxfId="426" priority="33" stopIfTrue="1">
      <formula>SUM($P23:$T23)&gt;0</formula>
    </cfRule>
  </conditionalFormatting>
  <conditionalFormatting sqref="N23">
    <cfRule type="expression" dxfId="425" priority="34" stopIfTrue="1">
      <formula>AND(NOT(ISBLANK($C23)),ISBLANK(N23))</formula>
    </cfRule>
  </conditionalFormatting>
  <conditionalFormatting sqref="L23">
    <cfRule type="expression" dxfId="424" priority="31" stopIfTrue="1">
      <formula>AND(NOT(ISBLANK($C23)),ISBLANK(L23))</formula>
    </cfRule>
  </conditionalFormatting>
  <conditionalFormatting sqref="M23">
    <cfRule type="expression" dxfId="423" priority="30" stopIfTrue="1">
      <formula>AND(NOT(ISBLANK($C23)),ISBLANK(M23))</formula>
    </cfRule>
  </conditionalFormatting>
  <conditionalFormatting sqref="K24">
    <cfRule type="expression" priority="27" stopIfTrue="1">
      <formula>AND(SUM($P24:$T24)&gt;0,NOT(ISBLANK(K24)))</formula>
    </cfRule>
    <cfRule type="expression" dxfId="422" priority="28" stopIfTrue="1">
      <formula>SUM($P24:$T24)&gt;0</formula>
    </cfRule>
  </conditionalFormatting>
  <conditionalFormatting sqref="N24">
    <cfRule type="expression" dxfId="421" priority="29" stopIfTrue="1">
      <formula>AND(NOT(ISBLANK($C24)),ISBLANK(N24))</formula>
    </cfRule>
  </conditionalFormatting>
  <conditionalFormatting sqref="M24">
    <cfRule type="expression" dxfId="420" priority="26" stopIfTrue="1">
      <formula>AND(NOT(ISBLANK($C24)),ISBLANK(M24))</formula>
    </cfRule>
  </conditionalFormatting>
  <conditionalFormatting sqref="L24">
    <cfRule type="expression" dxfId="419" priority="25" stopIfTrue="1">
      <formula>AND(NOT(ISBLANK($C24)),ISBLANK(L24))</formula>
    </cfRule>
  </conditionalFormatting>
  <conditionalFormatting sqref="A25">
    <cfRule type="expression" dxfId="418" priority="24" stopIfTrue="1">
      <formula>AND(NOT(ISBLANK(C25)),ISBLANK(A25))</formula>
    </cfRule>
  </conditionalFormatting>
  <conditionalFormatting sqref="L27">
    <cfRule type="expression" dxfId="417" priority="7" stopIfTrue="1">
      <formula>AND(NOT(ISBLANK($C27)),ISBLANK(L27))</formula>
    </cfRule>
  </conditionalFormatting>
  <conditionalFormatting sqref="A26">
    <cfRule type="expression" dxfId="416" priority="23" stopIfTrue="1">
      <formula>AND(NOT(ISBLANK(C26)),ISBLANK(A26))</formula>
    </cfRule>
  </conditionalFormatting>
  <conditionalFormatting sqref="K26">
    <cfRule type="expression" priority="20" stopIfTrue="1">
      <formula>AND(SUM($P26:$T26)&gt;0,NOT(ISBLANK(K26)))</formula>
    </cfRule>
    <cfRule type="expression" dxfId="415" priority="21" stopIfTrue="1">
      <formula>SUM($P26:$T26)&gt;0</formula>
    </cfRule>
  </conditionalFormatting>
  <conditionalFormatting sqref="N26">
    <cfRule type="expression" dxfId="414" priority="22" stopIfTrue="1">
      <formula>AND(NOT(ISBLANK($C26)),ISBLANK(N26))</formula>
    </cfRule>
  </conditionalFormatting>
  <conditionalFormatting sqref="L26">
    <cfRule type="expression" dxfId="413" priority="19" stopIfTrue="1">
      <formula>AND(NOT(ISBLANK($C26)),ISBLANK(L26))</formula>
    </cfRule>
  </conditionalFormatting>
  <conditionalFormatting sqref="M26">
    <cfRule type="expression" dxfId="412" priority="18" stopIfTrue="1">
      <formula>AND(NOT(ISBLANK($C26)),ISBLANK(M26))</formula>
    </cfRule>
  </conditionalFormatting>
  <conditionalFormatting sqref="K25">
    <cfRule type="expression" priority="15" stopIfTrue="1">
      <formula>AND(SUM($P25:$T25)&gt;0,NOT(ISBLANK(K25)))</formula>
    </cfRule>
    <cfRule type="expression" dxfId="411" priority="16" stopIfTrue="1">
      <formula>SUM($P25:$T25)&gt;0</formula>
    </cfRule>
  </conditionalFormatting>
  <conditionalFormatting sqref="M25">
    <cfRule type="expression" dxfId="410" priority="14" stopIfTrue="1">
      <formula>AND(NOT(ISBLANK($C25)),ISBLANK(M25))</formula>
    </cfRule>
  </conditionalFormatting>
  <conditionalFormatting sqref="L25">
    <cfRule type="expression" dxfId="409" priority="13" stopIfTrue="1">
      <formula>AND(NOT(ISBLANK($C25)),ISBLANK(L25))</formula>
    </cfRule>
  </conditionalFormatting>
  <conditionalFormatting sqref="A27">
    <cfRule type="expression" dxfId="408" priority="12" stopIfTrue="1">
      <formula>AND(NOT(ISBLANK(C27)),ISBLANK(A27))</formula>
    </cfRule>
  </conditionalFormatting>
  <conditionalFormatting sqref="K27">
    <cfRule type="expression" priority="9" stopIfTrue="1">
      <formula>AND(SUM($P27:$T27)&gt;0,NOT(ISBLANK(K27)))</formula>
    </cfRule>
    <cfRule type="expression" dxfId="407" priority="10" stopIfTrue="1">
      <formula>SUM($P27:$T27)&gt;0</formula>
    </cfRule>
  </conditionalFormatting>
  <conditionalFormatting sqref="N27">
    <cfRule type="expression" dxfId="406" priority="11" stopIfTrue="1">
      <formula>AND(NOT(ISBLANK($C27)),ISBLANK(N27))</formula>
    </cfRule>
  </conditionalFormatting>
  <conditionalFormatting sqref="M27">
    <cfRule type="expression" dxfId="405" priority="8" stopIfTrue="1">
      <formula>AND(NOT(ISBLANK($C27)),ISBLANK(M27))</formula>
    </cfRule>
  </conditionalFormatting>
  <conditionalFormatting sqref="B15:B16">
    <cfRule type="expression" dxfId="404" priority="6" stopIfTrue="1">
      <formula>AND(NOT(ISBLANK(C15)),ISBLANK(B15))</formula>
    </cfRule>
  </conditionalFormatting>
  <conditionalFormatting sqref="B14">
    <cfRule type="expression" dxfId="403" priority="5" stopIfTrue="1">
      <formula>AND(NOT(ISBLANK(C14)),ISBLANK(B14))</formula>
    </cfRule>
  </conditionalFormatting>
  <conditionalFormatting sqref="B17">
    <cfRule type="expression" dxfId="402" priority="4" stopIfTrue="1">
      <formula>AND(NOT(ISBLANK(C17)),ISBLANK(B17))</formula>
    </cfRule>
  </conditionalFormatting>
  <conditionalFormatting sqref="B19">
    <cfRule type="expression" dxfId="401" priority="3" stopIfTrue="1">
      <formula>AND(NOT(ISBLANK(C19)),ISBLANK(B19))</formula>
    </cfRule>
  </conditionalFormatting>
  <conditionalFormatting sqref="B20:B28">
    <cfRule type="expression" dxfId="400" priority="2" stopIfTrue="1">
      <formula>AND(NOT(ISBLANK(C20)),ISBLANK(B20))</formula>
    </cfRule>
  </conditionalFormatting>
  <conditionalFormatting sqref="B29">
    <cfRule type="expression" dxfId="399" priority="1" stopIfTrue="1">
      <formula>AND(NOT(ISBLANK(C29)),ISBLANK(B29))</formula>
    </cfRule>
  </conditionalFormatting>
  <dataValidations count="3"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:B29">
      <formula1>$B$33:$B$36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6"/>
  <sheetViews>
    <sheetView zoomScale="80" zoomScaleNormal="80" workbookViewId="0">
      <selection activeCell="B4" sqref="B4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50.710937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181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43901</v>
      </c>
      <c r="D5" s="65" t="s">
        <v>63</v>
      </c>
      <c r="E5" s="136">
        <v>43915</v>
      </c>
      <c r="F5" s="13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225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225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138" t="s">
        <v>42</v>
      </c>
      <c r="H10" s="138" t="s">
        <v>41</v>
      </c>
      <c r="I10" s="138" t="s">
        <v>40</v>
      </c>
      <c r="J10" s="138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138"/>
      <c r="H11" s="138"/>
      <c r="I11" s="138"/>
      <c r="J11" s="138"/>
      <c r="K11" s="138"/>
      <c r="L11" s="83"/>
      <c r="M11" s="84"/>
      <c r="N11" s="84"/>
    </row>
    <row r="12" spans="1:26" ht="20.100000000000001" customHeight="1" x14ac:dyDescent="0.25">
      <c r="A12" s="113" t="s">
        <v>152</v>
      </c>
      <c r="B12" s="88" t="s">
        <v>5</v>
      </c>
      <c r="C12" s="89">
        <v>60</v>
      </c>
      <c r="D12" s="90">
        <v>0</v>
      </c>
      <c r="E12" s="89"/>
      <c r="F12" s="91">
        <f t="shared" ref="F12:F29" si="0">C12-D12</f>
        <v>60</v>
      </c>
      <c r="G12" s="92">
        <v>528</v>
      </c>
      <c r="H12" s="92">
        <v>4102</v>
      </c>
      <c r="I12" s="114"/>
      <c r="J12" s="14" t="s">
        <v>90</v>
      </c>
      <c r="K12" s="14" t="s">
        <v>153</v>
      </c>
      <c r="L12" s="13" t="s">
        <v>154</v>
      </c>
      <c r="M12" s="13" t="s">
        <v>155</v>
      </c>
      <c r="N12" s="13" t="s">
        <v>156</v>
      </c>
      <c r="P12" s="58" t="b">
        <f t="shared" ref="P12:P28" si="1">OR(G12&lt;100,LEN(G12)=2)</f>
        <v>0</v>
      </c>
      <c r="Q12" s="58" t="b">
        <f t="shared" ref="Q12:Q28" si="2">OR(H12&lt;1000,LEN(H12)=3)</f>
        <v>0</v>
      </c>
      <c r="R12" s="58" t="b">
        <f t="shared" ref="R12:R28" si="3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113" t="s">
        <v>157</v>
      </c>
      <c r="B13" s="88" t="s">
        <v>90</v>
      </c>
      <c r="C13" s="89">
        <v>66.75</v>
      </c>
      <c r="D13" s="90">
        <f t="shared" ref="D13:D28" si="4">IF(B13="S",IF(ISBLANK(E13),ROUND(C13*0.2/1.2,2),E13),"")</f>
        <v>11.13</v>
      </c>
      <c r="E13" s="89"/>
      <c r="F13" s="91">
        <f t="shared" si="0"/>
        <v>55.62</v>
      </c>
      <c r="G13" s="92">
        <v>230</v>
      </c>
      <c r="H13" s="92">
        <v>4020</v>
      </c>
      <c r="I13" s="114"/>
      <c r="J13" s="14" t="s">
        <v>3</v>
      </c>
      <c r="K13" s="14" t="s">
        <v>158</v>
      </c>
      <c r="L13" s="13" t="s">
        <v>159</v>
      </c>
      <c r="M13" s="13" t="s">
        <v>160</v>
      </c>
      <c r="N13" s="13" t="s">
        <v>161</v>
      </c>
      <c r="P13" s="58" t="b">
        <f t="shared" si="1"/>
        <v>0</v>
      </c>
      <c r="Q13" s="58" t="b">
        <f t="shared" si="2"/>
        <v>0</v>
      </c>
      <c r="R13" s="58" t="b">
        <f t="shared" si="3"/>
        <v>1</v>
      </c>
      <c r="S13" s="58" t="e">
        <f>OR(#REF!&lt;100000,LEN(#REF!)=5)</f>
        <v>#REF!</v>
      </c>
    </row>
    <row r="14" spans="1:26" ht="20.100000000000001" customHeight="1" x14ac:dyDescent="0.25">
      <c r="A14" s="113"/>
      <c r="B14" s="88" t="s">
        <v>3</v>
      </c>
      <c r="C14" s="89"/>
      <c r="D14" s="90">
        <f t="shared" si="4"/>
        <v>0</v>
      </c>
      <c r="E14" s="89"/>
      <c r="F14" s="91">
        <f t="shared" si="0"/>
        <v>0</v>
      </c>
      <c r="G14" s="92"/>
      <c r="H14" s="92"/>
      <c r="I14" s="114"/>
      <c r="J14" s="14" t="s">
        <v>3</v>
      </c>
      <c r="K14" s="14"/>
      <c r="L14" s="13"/>
      <c r="M14" s="13"/>
      <c r="N14" s="13"/>
    </row>
    <row r="15" spans="1:26" ht="20.100000000000001" customHeight="1" x14ac:dyDescent="0.25">
      <c r="A15" s="113"/>
      <c r="B15" s="88" t="s">
        <v>90</v>
      </c>
      <c r="C15" s="89"/>
      <c r="D15" s="90">
        <f t="shared" si="4"/>
        <v>0</v>
      </c>
      <c r="E15" s="89"/>
      <c r="F15" s="91">
        <f t="shared" si="0"/>
        <v>0</v>
      </c>
      <c r="G15" s="92"/>
      <c r="H15" s="92"/>
      <c r="I15" s="114"/>
      <c r="J15" s="14" t="s">
        <v>90</v>
      </c>
      <c r="K15" s="14"/>
      <c r="L15" s="13"/>
      <c r="M15" s="13"/>
      <c r="N15" s="13"/>
    </row>
    <row r="16" spans="1:26" ht="20.100000000000001" customHeight="1" x14ac:dyDescent="0.25">
      <c r="A16" s="113"/>
      <c r="B16" s="88" t="s">
        <v>3</v>
      </c>
      <c r="C16" s="89"/>
      <c r="D16" s="90">
        <f t="shared" si="4"/>
        <v>0</v>
      </c>
      <c r="E16" s="89"/>
      <c r="F16" s="91">
        <f t="shared" si="0"/>
        <v>0</v>
      </c>
      <c r="G16" s="92"/>
      <c r="H16" s="92"/>
      <c r="I16" s="114"/>
      <c r="J16" s="14" t="s">
        <v>90</v>
      </c>
      <c r="K16" s="14"/>
      <c r="L16" s="13"/>
      <c r="M16" s="13"/>
      <c r="N16" s="13"/>
    </row>
    <row r="17" spans="1:19" ht="20.100000000000001" customHeight="1" x14ac:dyDescent="0.25">
      <c r="A17" s="113"/>
      <c r="B17" s="88" t="s">
        <v>90</v>
      </c>
      <c r="C17" s="89"/>
      <c r="D17" s="90">
        <f t="shared" si="4"/>
        <v>0</v>
      </c>
      <c r="E17" s="89"/>
      <c r="F17" s="91">
        <f t="shared" si="0"/>
        <v>0</v>
      </c>
      <c r="G17" s="92"/>
      <c r="H17" s="92"/>
      <c r="I17" s="114"/>
      <c r="J17" s="14" t="s">
        <v>90</v>
      </c>
      <c r="K17" s="14"/>
      <c r="L17" s="13"/>
      <c r="M17" s="13"/>
      <c r="N17" s="13"/>
    </row>
    <row r="18" spans="1:19" ht="20.100000000000001" customHeight="1" x14ac:dyDescent="0.25">
      <c r="A18" s="113"/>
      <c r="B18" s="88" t="s">
        <v>3</v>
      </c>
      <c r="C18" s="89"/>
      <c r="D18" s="90">
        <f t="shared" si="4"/>
        <v>0</v>
      </c>
      <c r="E18" s="89"/>
      <c r="F18" s="91">
        <f t="shared" si="0"/>
        <v>0</v>
      </c>
      <c r="G18" s="92"/>
      <c r="H18" s="92"/>
      <c r="I18" s="114"/>
      <c r="J18" s="14" t="s">
        <v>3</v>
      </c>
      <c r="K18" s="14"/>
      <c r="L18" s="13"/>
      <c r="M18" s="13"/>
      <c r="N18" s="13"/>
    </row>
    <row r="19" spans="1:19" ht="20.100000000000001" customHeight="1" x14ac:dyDescent="0.25">
      <c r="A19" s="113"/>
      <c r="B19" s="88"/>
      <c r="C19" s="89"/>
      <c r="D19" s="90"/>
      <c r="E19" s="89"/>
      <c r="F19" s="91">
        <f t="shared" si="0"/>
        <v>0</v>
      </c>
      <c r="G19" s="92"/>
      <c r="H19" s="92"/>
      <c r="I19" s="114"/>
      <c r="J19" s="14" t="s">
        <v>3</v>
      </c>
      <c r="K19" s="14"/>
      <c r="L19" s="13"/>
      <c r="M19" s="13"/>
      <c r="N19" s="13"/>
    </row>
    <row r="20" spans="1:19" ht="20.100000000000001" customHeight="1" x14ac:dyDescent="0.25">
      <c r="A20" s="113"/>
      <c r="B20" s="95"/>
      <c r="C20" s="89"/>
      <c r="D20" s="90"/>
      <c r="E20" s="89"/>
      <c r="F20" s="91">
        <f t="shared" si="0"/>
        <v>0</v>
      </c>
      <c r="G20" s="92"/>
      <c r="H20" s="92"/>
      <c r="I20" s="114"/>
      <c r="J20" s="14" t="s">
        <v>3</v>
      </c>
      <c r="K20" s="14"/>
      <c r="L20" s="13"/>
      <c r="M20" s="13"/>
      <c r="N20" s="13"/>
    </row>
    <row r="21" spans="1:19" ht="20.100000000000001" customHeight="1" x14ac:dyDescent="0.25">
      <c r="A21" s="113"/>
      <c r="B21" s="95"/>
      <c r="C21" s="89"/>
      <c r="D21" s="90"/>
      <c r="E21" s="89"/>
      <c r="F21" s="91">
        <f t="shared" si="0"/>
        <v>0</v>
      </c>
      <c r="G21" s="92"/>
      <c r="H21" s="92"/>
      <c r="I21" s="114"/>
      <c r="J21" s="14" t="s">
        <v>3</v>
      </c>
      <c r="K21" s="14"/>
      <c r="L21" s="13"/>
      <c r="M21" s="13"/>
      <c r="N21" s="13"/>
    </row>
    <row r="22" spans="1:19" ht="20.100000000000001" customHeight="1" x14ac:dyDescent="0.25">
      <c r="A22" s="113"/>
      <c r="B22" s="88"/>
      <c r="C22" s="89"/>
      <c r="D22" s="90"/>
      <c r="E22" s="89"/>
      <c r="F22" s="91">
        <f t="shared" si="0"/>
        <v>0</v>
      </c>
      <c r="G22" s="92"/>
      <c r="H22" s="92"/>
      <c r="I22" s="114"/>
      <c r="J22" s="14" t="s">
        <v>3</v>
      </c>
      <c r="K22" s="14"/>
      <c r="L22" s="13"/>
      <c r="M22" s="13"/>
      <c r="N22" s="13"/>
    </row>
    <row r="23" spans="1:19" ht="20.100000000000001" customHeight="1" x14ac:dyDescent="0.25">
      <c r="A23" s="113"/>
      <c r="B23" s="95"/>
      <c r="C23" s="89"/>
      <c r="D23" s="90"/>
      <c r="E23" s="89"/>
      <c r="F23" s="91">
        <f t="shared" si="0"/>
        <v>0</v>
      </c>
      <c r="G23" s="92"/>
      <c r="H23" s="92"/>
      <c r="I23" s="114"/>
      <c r="J23" s="14" t="s">
        <v>3</v>
      </c>
      <c r="K23" s="14"/>
      <c r="L23" s="13"/>
      <c r="M23" s="13"/>
      <c r="N23" s="13"/>
      <c r="P23" s="58" t="b">
        <f t="shared" si="1"/>
        <v>1</v>
      </c>
      <c r="Q23" s="58" t="b">
        <f t="shared" si="2"/>
        <v>1</v>
      </c>
      <c r="R23" s="58" t="b">
        <f t="shared" si="3"/>
        <v>1</v>
      </c>
      <c r="S23" s="58" t="e">
        <f>OR(#REF!&lt;100000,LEN(#REF!)=5)</f>
        <v>#REF!</v>
      </c>
    </row>
    <row r="24" spans="1:19" ht="20.100000000000001" customHeight="1" x14ac:dyDescent="0.25">
      <c r="A24" s="113"/>
      <c r="B24" s="95"/>
      <c r="C24" s="89"/>
      <c r="D24" s="90"/>
      <c r="E24" s="89"/>
      <c r="F24" s="91">
        <f t="shared" si="0"/>
        <v>0</v>
      </c>
      <c r="G24" s="92"/>
      <c r="H24" s="92"/>
      <c r="I24" s="114"/>
      <c r="J24" s="14" t="s">
        <v>90</v>
      </c>
      <c r="K24" s="14"/>
      <c r="L24" s="13"/>
      <c r="M24" s="13"/>
      <c r="N24" s="13"/>
    </row>
    <row r="25" spans="1:19" ht="20.100000000000001" customHeight="1" x14ac:dyDescent="0.25">
      <c r="A25" s="113"/>
      <c r="B25" s="95"/>
      <c r="C25" s="89"/>
      <c r="D25" s="90"/>
      <c r="E25" s="89"/>
      <c r="F25" s="91">
        <f t="shared" si="0"/>
        <v>0</v>
      </c>
      <c r="G25" s="92"/>
      <c r="H25" s="92"/>
      <c r="I25" s="114"/>
      <c r="J25" s="14" t="s">
        <v>90</v>
      </c>
      <c r="K25" s="14"/>
      <c r="L25" s="13"/>
      <c r="M25" s="13"/>
      <c r="N25" s="13"/>
    </row>
    <row r="26" spans="1:19" ht="20.100000000000001" customHeight="1" x14ac:dyDescent="0.25">
      <c r="A26" s="113"/>
      <c r="B26" s="88"/>
      <c r="C26" s="89"/>
      <c r="D26" s="90" t="str">
        <f t="shared" si="4"/>
        <v/>
      </c>
      <c r="E26" s="89"/>
      <c r="F26" s="91"/>
      <c r="G26" s="92"/>
      <c r="H26" s="92"/>
      <c r="I26" s="114"/>
      <c r="J26" s="14" t="s">
        <v>90</v>
      </c>
      <c r="K26" s="14"/>
      <c r="L26" s="13"/>
      <c r="M26" s="13"/>
      <c r="N26" s="13"/>
    </row>
    <row r="27" spans="1:19" ht="20.100000000000001" customHeight="1" x14ac:dyDescent="0.25">
      <c r="A27" s="113"/>
      <c r="B27" s="88"/>
      <c r="C27" s="89"/>
      <c r="D27" s="90" t="str">
        <f t="shared" si="4"/>
        <v/>
      </c>
      <c r="E27" s="89"/>
      <c r="F27" s="91"/>
      <c r="G27" s="92"/>
      <c r="H27" s="92"/>
      <c r="I27" s="114"/>
      <c r="J27" s="14" t="s">
        <v>90</v>
      </c>
      <c r="K27" s="14"/>
      <c r="L27" s="13"/>
      <c r="M27" s="13"/>
      <c r="N27" s="13"/>
    </row>
    <row r="28" spans="1:19" ht="20.100000000000001" customHeight="1" x14ac:dyDescent="0.25">
      <c r="A28" s="98"/>
      <c r="B28" s="88"/>
      <c r="C28" s="89"/>
      <c r="D28" s="90" t="str">
        <f t="shared" si="4"/>
        <v/>
      </c>
      <c r="E28" s="89"/>
      <c r="F28" s="91"/>
      <c r="G28" s="92" t="s">
        <v>74</v>
      </c>
      <c r="H28" s="92" t="s">
        <v>74</v>
      </c>
      <c r="I28" s="92" t="s">
        <v>74</v>
      </c>
      <c r="J28" s="14"/>
      <c r="K28" s="14"/>
      <c r="L28" s="13"/>
      <c r="M28" s="13"/>
      <c r="N28" s="13"/>
      <c r="P28" s="58" t="b">
        <f t="shared" si="1"/>
        <v>0</v>
      </c>
      <c r="Q28" s="58" t="b">
        <f t="shared" si="2"/>
        <v>0</v>
      </c>
      <c r="R28" s="58" t="b">
        <f t="shared" si="3"/>
        <v>0</v>
      </c>
      <c r="S28" s="58" t="e">
        <f>OR(#REF!&lt;100000,LEN(#REF!)=5)</f>
        <v>#REF!</v>
      </c>
    </row>
    <row r="29" spans="1:19" ht="20.100000000000001" customHeight="1" thickBot="1" x14ac:dyDescent="0.25">
      <c r="A29" s="254" t="s">
        <v>9</v>
      </c>
      <c r="B29" s="255"/>
      <c r="C29" s="102">
        <f>SUM(C12:C28)</f>
        <v>126.75</v>
      </c>
      <c r="D29" s="102">
        <f>SUM(D12:D28)</f>
        <v>11.13</v>
      </c>
      <c r="E29" s="102"/>
      <c r="F29" s="139">
        <f t="shared" si="0"/>
        <v>115.62</v>
      </c>
      <c r="G29" s="103"/>
      <c r="H29" s="103"/>
      <c r="I29" s="103"/>
      <c r="J29" s="104"/>
      <c r="K29" s="104"/>
      <c r="L29" s="105"/>
      <c r="M29" s="106"/>
      <c r="N29" s="107"/>
    </row>
    <row r="31" spans="1:19" x14ac:dyDescent="0.2">
      <c r="B31" s="245" t="s">
        <v>8</v>
      </c>
      <c r="C31" s="246"/>
    </row>
    <row r="32" spans="1:19" x14ac:dyDescent="0.2">
      <c r="B32" s="108" t="s">
        <v>7</v>
      </c>
      <c r="C32" s="109" t="s">
        <v>6</v>
      </c>
    </row>
    <row r="33" spans="2:11" x14ac:dyDescent="0.2">
      <c r="B33" s="108" t="s">
        <v>5</v>
      </c>
      <c r="C33" s="109" t="s">
        <v>4</v>
      </c>
      <c r="I33" s="140"/>
      <c r="K33" s="141"/>
    </row>
    <row r="34" spans="2:11" x14ac:dyDescent="0.2">
      <c r="B34" s="108" t="s">
        <v>3</v>
      </c>
      <c r="C34" s="109" t="s">
        <v>2</v>
      </c>
      <c r="I34" s="140"/>
      <c r="K34" s="141"/>
    </row>
    <row r="35" spans="2:11" x14ac:dyDescent="0.2">
      <c r="B35" s="84" t="s">
        <v>1</v>
      </c>
      <c r="C35" s="110" t="s">
        <v>0</v>
      </c>
      <c r="I35" s="140"/>
      <c r="K35" s="141"/>
    </row>
    <row r="36" spans="2:11" x14ac:dyDescent="0.2">
      <c r="I36" s="140"/>
      <c r="K36" s="141"/>
    </row>
  </sheetData>
  <mergeCells count="6">
    <mergeCell ref="B31:C31"/>
    <mergeCell ref="B1:E1"/>
    <mergeCell ref="B3:E3"/>
    <mergeCell ref="G8:J8"/>
    <mergeCell ref="G9:J9"/>
    <mergeCell ref="A29:B29"/>
  </mergeCells>
  <conditionalFormatting sqref="J12 J28:K28 K27">
    <cfRule type="expression" priority="101" stopIfTrue="1">
      <formula>AND(SUM($P12:$T12)&gt;0,NOT(ISBLANK(J12)))</formula>
    </cfRule>
    <cfRule type="expression" dxfId="398" priority="102" stopIfTrue="1">
      <formula>SUM($P12:$T12)&gt;0</formula>
    </cfRule>
  </conditionalFormatting>
  <conditionalFormatting sqref="C5 B1:E1 B3:E3 C12 C14 C28 C17 C20 C22:C25">
    <cfRule type="expression" dxfId="397" priority="103" stopIfTrue="1">
      <formula>ISBLANK(B1)</formula>
    </cfRule>
  </conditionalFormatting>
  <conditionalFormatting sqref="L28:N28 N27">
    <cfRule type="expression" dxfId="396" priority="104" stopIfTrue="1">
      <formula>AND(NOT(ISBLANK($C27)),ISBLANK(L27))</formula>
    </cfRule>
  </conditionalFormatting>
  <conditionalFormatting sqref="B12 B28 B17 B21:B25">
    <cfRule type="expression" dxfId="395" priority="105" stopIfTrue="1">
      <formula>AND(NOT(ISBLANK(C12)),ISBLANK(B12))</formula>
    </cfRule>
  </conditionalFormatting>
  <conditionalFormatting sqref="A12 A14 A28 A17 A23">
    <cfRule type="expression" dxfId="394" priority="106" stopIfTrue="1">
      <formula>AND(NOT(ISBLANK(C12)),ISBLANK(A12))</formula>
    </cfRule>
  </conditionalFormatting>
  <conditionalFormatting sqref="E14:E25 E28">
    <cfRule type="expression" dxfId="393" priority="107" stopIfTrue="1">
      <formula>AND(NOT(ISBLANK(C14)),ISBLANK(E14),B14="S")</formula>
    </cfRule>
  </conditionalFormatting>
  <conditionalFormatting sqref="C13">
    <cfRule type="expression" dxfId="392" priority="97" stopIfTrue="1">
      <formula>ISBLANK(C13)</formula>
    </cfRule>
  </conditionalFormatting>
  <conditionalFormatting sqref="M20">
    <cfRule type="expression" dxfId="391" priority="42" stopIfTrue="1">
      <formula>AND(NOT(ISBLANK($C20)),ISBLANK(M20))</formula>
    </cfRule>
  </conditionalFormatting>
  <conditionalFormatting sqref="B13">
    <cfRule type="expression" dxfId="390" priority="98" stopIfTrue="1">
      <formula>AND(NOT(ISBLANK(C13)),ISBLANK(B13))</formula>
    </cfRule>
  </conditionalFormatting>
  <conditionalFormatting sqref="A13">
    <cfRule type="expression" dxfId="389" priority="99" stopIfTrue="1">
      <formula>AND(NOT(ISBLANK(C13)),ISBLANK(A13))</formula>
    </cfRule>
  </conditionalFormatting>
  <conditionalFormatting sqref="E12:E13">
    <cfRule type="expression" dxfId="388" priority="100" stopIfTrue="1">
      <formula>AND(NOT(ISBLANK(C12)),ISBLANK(E12),B12="S")</formula>
    </cfRule>
  </conditionalFormatting>
  <conditionalFormatting sqref="J13:J27">
    <cfRule type="expression" priority="95" stopIfTrue="1">
      <formula>AND(SUM($P13:$T13)&gt;0,NOT(ISBLANK(J13)))</formula>
    </cfRule>
    <cfRule type="expression" dxfId="387" priority="96" stopIfTrue="1">
      <formula>SUM($P13:$T13)&gt;0</formula>
    </cfRule>
  </conditionalFormatting>
  <conditionalFormatting sqref="C26">
    <cfRule type="expression" dxfId="386" priority="91" stopIfTrue="1">
      <formula>ISBLANK(C26)</formula>
    </cfRule>
  </conditionalFormatting>
  <conditionalFormatting sqref="B26">
    <cfRule type="expression" dxfId="385" priority="92" stopIfTrue="1">
      <formula>AND(NOT(ISBLANK(C26)),ISBLANK(B26))</formula>
    </cfRule>
  </conditionalFormatting>
  <conditionalFormatting sqref="A27">
    <cfRule type="expression" dxfId="384" priority="93" stopIfTrue="1">
      <formula>AND(NOT(ISBLANK(C27)),ISBLANK(A27))</formula>
    </cfRule>
  </conditionalFormatting>
  <conditionalFormatting sqref="E26">
    <cfRule type="expression" dxfId="383" priority="94" stopIfTrue="1">
      <formula>AND(NOT(ISBLANK(C26)),ISBLANK(E26),B26="S")</formula>
    </cfRule>
  </conditionalFormatting>
  <conditionalFormatting sqref="C27">
    <cfRule type="expression" dxfId="382" priority="88" stopIfTrue="1">
      <formula>ISBLANK(C27)</formula>
    </cfRule>
  </conditionalFormatting>
  <conditionalFormatting sqref="B27">
    <cfRule type="expression" dxfId="381" priority="89" stopIfTrue="1">
      <formula>AND(NOT(ISBLANK(C27)),ISBLANK(B27))</formula>
    </cfRule>
  </conditionalFormatting>
  <conditionalFormatting sqref="E27">
    <cfRule type="expression" dxfId="380" priority="90" stopIfTrue="1">
      <formula>AND(NOT(ISBLANK(C27)),ISBLANK(E27),B27="S")</formula>
    </cfRule>
  </conditionalFormatting>
  <conditionalFormatting sqref="M27">
    <cfRule type="expression" dxfId="379" priority="87" stopIfTrue="1">
      <formula>AND(NOT(ISBLANK($C27)),ISBLANK(M27))</formula>
    </cfRule>
  </conditionalFormatting>
  <conditionalFormatting sqref="L27">
    <cfRule type="expression" dxfId="378" priority="86" stopIfTrue="1">
      <formula>AND(NOT(ISBLANK($C27)),ISBLANK(L27))</formula>
    </cfRule>
  </conditionalFormatting>
  <conditionalFormatting sqref="N24">
    <cfRule type="expression" dxfId="377" priority="15" stopIfTrue="1">
      <formula>AND(NOT(ISBLANK($C24)),ISBLANK(N24))</formula>
    </cfRule>
  </conditionalFormatting>
  <conditionalFormatting sqref="N18">
    <cfRule type="expression" dxfId="376" priority="54" stopIfTrue="1">
      <formula>AND(NOT(ISBLANK($C18)),ISBLANK(N18))</formula>
    </cfRule>
  </conditionalFormatting>
  <conditionalFormatting sqref="M17">
    <cfRule type="expression" dxfId="375" priority="60" stopIfTrue="1">
      <formula>AND(NOT(ISBLANK($C17)),ISBLANK(M17))</formula>
    </cfRule>
  </conditionalFormatting>
  <conditionalFormatting sqref="K12">
    <cfRule type="expression" priority="83" stopIfTrue="1">
      <formula>AND(SUM($P12:$T12)&gt;0,NOT(ISBLANK(K12)))</formula>
    </cfRule>
    <cfRule type="expression" dxfId="374" priority="84" stopIfTrue="1">
      <formula>SUM($P12:$T12)&gt;0</formula>
    </cfRule>
  </conditionalFormatting>
  <conditionalFormatting sqref="N12">
    <cfRule type="expression" dxfId="373" priority="85" stopIfTrue="1">
      <formula>AND(NOT(ISBLANK($C12)),ISBLANK(N12))</formula>
    </cfRule>
  </conditionalFormatting>
  <conditionalFormatting sqref="M12">
    <cfRule type="expression" dxfId="372" priority="82" stopIfTrue="1">
      <formula>AND(NOT(ISBLANK($C12)),ISBLANK(M12))</formula>
    </cfRule>
  </conditionalFormatting>
  <conditionalFormatting sqref="L12">
    <cfRule type="expression" dxfId="371" priority="81" stopIfTrue="1">
      <formula>AND(NOT(ISBLANK($C12)),ISBLANK(L12))</formula>
    </cfRule>
  </conditionalFormatting>
  <conditionalFormatting sqref="K13">
    <cfRule type="expression" priority="78" stopIfTrue="1">
      <formula>AND(SUM($P13:$T13)&gt;0,NOT(ISBLANK(K13)))</formula>
    </cfRule>
    <cfRule type="expression" dxfId="370" priority="79" stopIfTrue="1">
      <formula>SUM($P13:$T13)&gt;0</formula>
    </cfRule>
  </conditionalFormatting>
  <conditionalFormatting sqref="N13">
    <cfRule type="expression" dxfId="369" priority="80" stopIfTrue="1">
      <formula>AND(NOT(ISBLANK($C13)),ISBLANK(N13))</formula>
    </cfRule>
  </conditionalFormatting>
  <conditionalFormatting sqref="M13">
    <cfRule type="expression" dxfId="368" priority="77" stopIfTrue="1">
      <formula>AND(NOT(ISBLANK($C13)),ISBLANK(M13))</formula>
    </cfRule>
  </conditionalFormatting>
  <conditionalFormatting sqref="L13">
    <cfRule type="expression" dxfId="367" priority="76" stopIfTrue="1">
      <formula>AND(NOT(ISBLANK($C13)),ISBLANK(L13))</formula>
    </cfRule>
  </conditionalFormatting>
  <conditionalFormatting sqref="K14">
    <cfRule type="expression" priority="73" stopIfTrue="1">
      <formula>AND(SUM($P14:$T14)&gt;0,NOT(ISBLANK(K14)))</formula>
    </cfRule>
    <cfRule type="expression" dxfId="366" priority="74" stopIfTrue="1">
      <formula>SUM($P14:$T14)&gt;0</formula>
    </cfRule>
  </conditionalFormatting>
  <conditionalFormatting sqref="N14">
    <cfRule type="expression" dxfId="365" priority="75" stopIfTrue="1">
      <formula>AND(NOT(ISBLANK($C14)),ISBLANK(N14))</formula>
    </cfRule>
  </conditionalFormatting>
  <conditionalFormatting sqref="M14">
    <cfRule type="expression" dxfId="364" priority="72" stopIfTrue="1">
      <formula>AND(NOT(ISBLANK($C14)),ISBLANK(M14))</formula>
    </cfRule>
  </conditionalFormatting>
  <conditionalFormatting sqref="L14">
    <cfRule type="expression" dxfId="363" priority="71" stopIfTrue="1">
      <formula>AND(NOT(ISBLANK($C14)),ISBLANK(L14))</formula>
    </cfRule>
  </conditionalFormatting>
  <conditionalFormatting sqref="A15:A16">
    <cfRule type="expression" dxfId="362" priority="70" stopIfTrue="1">
      <formula>AND(NOT(ISBLANK(C15)),ISBLANK(A15))</formula>
    </cfRule>
  </conditionalFormatting>
  <conditionalFormatting sqref="C15:C16">
    <cfRule type="expression" dxfId="361" priority="69" stopIfTrue="1">
      <formula>ISBLANK(C15)</formula>
    </cfRule>
  </conditionalFormatting>
  <conditionalFormatting sqref="K15:K16">
    <cfRule type="expression" priority="67" stopIfTrue="1">
      <formula>AND(SUM($P15:$T15)&gt;0,NOT(ISBLANK(K15)))</formula>
    </cfRule>
    <cfRule type="expression" dxfId="360" priority="68" stopIfTrue="1">
      <formula>SUM($P15:$T15)&gt;0</formula>
    </cfRule>
  </conditionalFormatting>
  <conditionalFormatting sqref="M15:M16">
    <cfRule type="expression" dxfId="359" priority="66" stopIfTrue="1">
      <formula>AND(NOT(ISBLANK($C15)),ISBLANK(M15))</formula>
    </cfRule>
  </conditionalFormatting>
  <conditionalFormatting sqref="L15:L16">
    <cfRule type="expression" dxfId="358" priority="65" stopIfTrue="1">
      <formula>AND(NOT(ISBLANK($C15)),ISBLANK(L15))</formula>
    </cfRule>
  </conditionalFormatting>
  <conditionalFormatting sqref="N15">
    <cfRule type="expression" dxfId="357" priority="64" stopIfTrue="1">
      <formula>AND(NOT(ISBLANK($C15)),ISBLANK(N15))</formula>
    </cfRule>
  </conditionalFormatting>
  <conditionalFormatting sqref="N16">
    <cfRule type="expression" dxfId="356" priority="63" stopIfTrue="1">
      <formula>AND(NOT(ISBLANK($C16)),ISBLANK(N16))</formula>
    </cfRule>
  </conditionalFormatting>
  <conditionalFormatting sqref="K17">
    <cfRule type="expression" priority="61" stopIfTrue="1">
      <formula>AND(SUM($P17:$T17)&gt;0,NOT(ISBLANK(K17)))</formula>
    </cfRule>
    <cfRule type="expression" dxfId="355" priority="62" stopIfTrue="1">
      <formula>SUM($P17:$T17)&gt;0</formula>
    </cfRule>
  </conditionalFormatting>
  <conditionalFormatting sqref="L17">
    <cfRule type="expression" dxfId="354" priority="59" stopIfTrue="1">
      <formula>AND(NOT(ISBLANK($C17)),ISBLANK(L17))</formula>
    </cfRule>
  </conditionalFormatting>
  <conditionalFormatting sqref="N17">
    <cfRule type="expression" dxfId="353" priority="58" stopIfTrue="1">
      <formula>AND(NOT(ISBLANK($C17)),ISBLANK(N17))</formula>
    </cfRule>
  </conditionalFormatting>
  <conditionalFormatting sqref="C18:C19">
    <cfRule type="expression" dxfId="352" priority="55" stopIfTrue="1">
      <formula>ISBLANK(C18)</formula>
    </cfRule>
  </conditionalFormatting>
  <conditionalFormatting sqref="B19">
    <cfRule type="expression" dxfId="351" priority="56" stopIfTrue="1">
      <formula>AND(NOT(ISBLANK(C19)),ISBLANK(B19))</formula>
    </cfRule>
  </conditionalFormatting>
  <conditionalFormatting sqref="A18:A19">
    <cfRule type="expression" dxfId="350" priority="57" stopIfTrue="1">
      <formula>AND(NOT(ISBLANK(C18)),ISBLANK(A18))</formula>
    </cfRule>
  </conditionalFormatting>
  <conditionalFormatting sqref="K18:K19">
    <cfRule type="expression" priority="52" stopIfTrue="1">
      <formula>AND(SUM($P18:$T18)&gt;0,NOT(ISBLANK(K18)))</formula>
    </cfRule>
    <cfRule type="expression" dxfId="349" priority="53" stopIfTrue="1">
      <formula>SUM($P18:$T18)&gt;0</formula>
    </cfRule>
  </conditionalFormatting>
  <conditionalFormatting sqref="M18">
    <cfRule type="expression" dxfId="348" priority="51" stopIfTrue="1">
      <formula>AND(NOT(ISBLANK($C18)),ISBLANK(M18))</formula>
    </cfRule>
  </conditionalFormatting>
  <conditionalFormatting sqref="L18:L19">
    <cfRule type="expression" dxfId="347" priority="50" stopIfTrue="1">
      <formula>AND(NOT(ISBLANK($C18)),ISBLANK(L18))</formula>
    </cfRule>
  </conditionalFormatting>
  <conditionalFormatting sqref="N19">
    <cfRule type="expression" dxfId="346" priority="49" stopIfTrue="1">
      <formula>AND(NOT(ISBLANK($C19)),ISBLANK(N19))</formula>
    </cfRule>
  </conditionalFormatting>
  <conditionalFormatting sqref="M19">
    <cfRule type="expression" dxfId="345" priority="48" stopIfTrue="1">
      <formula>AND(NOT(ISBLANK($C19)),ISBLANK(M19))</formula>
    </cfRule>
  </conditionalFormatting>
  <conditionalFormatting sqref="A20">
    <cfRule type="expression" dxfId="344" priority="47" stopIfTrue="1">
      <formula>AND(NOT(ISBLANK(C20)),ISBLANK(A20))</formula>
    </cfRule>
  </conditionalFormatting>
  <conditionalFormatting sqref="B20">
    <cfRule type="expression" dxfId="343" priority="46" stopIfTrue="1">
      <formula>AND(NOT(ISBLANK(C20)),ISBLANK(B20))</formula>
    </cfRule>
  </conditionalFormatting>
  <conditionalFormatting sqref="K20">
    <cfRule type="expression" priority="43" stopIfTrue="1">
      <formula>AND(SUM($P20:$T20)&gt;0,NOT(ISBLANK(K20)))</formula>
    </cfRule>
    <cfRule type="expression" dxfId="342" priority="44" stopIfTrue="1">
      <formula>SUM($P20:$T20)&gt;0</formula>
    </cfRule>
  </conditionalFormatting>
  <conditionalFormatting sqref="N20">
    <cfRule type="expression" dxfId="341" priority="45" stopIfTrue="1">
      <formula>AND(NOT(ISBLANK($C20)),ISBLANK(N20))</formula>
    </cfRule>
  </conditionalFormatting>
  <conditionalFormatting sqref="L20">
    <cfRule type="expression" dxfId="340" priority="41" stopIfTrue="1">
      <formula>AND(NOT(ISBLANK($C20)),ISBLANK(L20))</formula>
    </cfRule>
  </conditionalFormatting>
  <conditionalFormatting sqref="A21">
    <cfRule type="expression" dxfId="339" priority="40" stopIfTrue="1">
      <formula>AND(NOT(ISBLANK(C21)),ISBLANK(A21))</formula>
    </cfRule>
  </conditionalFormatting>
  <conditionalFormatting sqref="C21">
    <cfRule type="expression" dxfId="338" priority="39" stopIfTrue="1">
      <formula>ISBLANK(C21)</formula>
    </cfRule>
  </conditionalFormatting>
  <conditionalFormatting sqref="K21">
    <cfRule type="expression" priority="37" stopIfTrue="1">
      <formula>AND(SUM($P21:$T21)&gt;0,NOT(ISBLANK(K21)))</formula>
    </cfRule>
    <cfRule type="expression" dxfId="337" priority="38" stopIfTrue="1">
      <formula>SUM($P21:$T21)&gt;0</formula>
    </cfRule>
  </conditionalFormatting>
  <conditionalFormatting sqref="N21">
    <cfRule type="expression" dxfId="336" priority="36" stopIfTrue="1">
      <formula>AND(NOT(ISBLANK($C21)),ISBLANK(N21))</formula>
    </cfRule>
  </conditionalFormatting>
  <conditionalFormatting sqref="L21">
    <cfRule type="expression" dxfId="335" priority="35" stopIfTrue="1">
      <formula>AND(NOT(ISBLANK($C21)),ISBLANK(L21))</formula>
    </cfRule>
  </conditionalFormatting>
  <conditionalFormatting sqref="M21">
    <cfRule type="expression" dxfId="334" priority="34" stopIfTrue="1">
      <formula>AND(NOT(ISBLANK($C21)),ISBLANK(M21))</formula>
    </cfRule>
  </conditionalFormatting>
  <conditionalFormatting sqref="A22">
    <cfRule type="expression" dxfId="333" priority="33" stopIfTrue="1">
      <formula>AND(NOT(ISBLANK(C22)),ISBLANK(A22))</formula>
    </cfRule>
  </conditionalFormatting>
  <conditionalFormatting sqref="K22">
    <cfRule type="expression" priority="30" stopIfTrue="1">
      <formula>AND(SUM($P22:$T22)&gt;0,NOT(ISBLANK(K22)))</formula>
    </cfRule>
    <cfRule type="expression" dxfId="332" priority="31" stopIfTrue="1">
      <formula>SUM($P22:$T22)&gt;0</formula>
    </cfRule>
  </conditionalFormatting>
  <conditionalFormatting sqref="N22">
    <cfRule type="expression" dxfId="331" priority="32" stopIfTrue="1">
      <formula>AND(NOT(ISBLANK($C22)),ISBLANK(N22))</formula>
    </cfRule>
  </conditionalFormatting>
  <conditionalFormatting sqref="L22">
    <cfRule type="expression" dxfId="330" priority="29" stopIfTrue="1">
      <formula>AND(NOT(ISBLANK($C22)),ISBLANK(L22))</formula>
    </cfRule>
  </conditionalFormatting>
  <conditionalFormatting sqref="M22">
    <cfRule type="expression" dxfId="329" priority="28" stopIfTrue="1">
      <formula>AND(NOT(ISBLANK($C22)),ISBLANK(M22))</formula>
    </cfRule>
  </conditionalFormatting>
  <conditionalFormatting sqref="K23">
    <cfRule type="expression" priority="25" stopIfTrue="1">
      <formula>AND(SUM($P23:$T23)&gt;0,NOT(ISBLANK(K23)))</formula>
    </cfRule>
    <cfRule type="expression" dxfId="328" priority="26" stopIfTrue="1">
      <formula>SUM($P23:$T23)&gt;0</formula>
    </cfRule>
  </conditionalFormatting>
  <conditionalFormatting sqref="N23">
    <cfRule type="expression" dxfId="327" priority="27" stopIfTrue="1">
      <formula>AND(NOT(ISBLANK($C23)),ISBLANK(N23))</formula>
    </cfRule>
  </conditionalFormatting>
  <conditionalFormatting sqref="M23">
    <cfRule type="expression" dxfId="326" priority="24" stopIfTrue="1">
      <formula>AND(NOT(ISBLANK($C23)),ISBLANK(M23))</formula>
    </cfRule>
  </conditionalFormatting>
  <conditionalFormatting sqref="L23">
    <cfRule type="expression" dxfId="325" priority="23" stopIfTrue="1">
      <formula>AND(NOT(ISBLANK($C23)),ISBLANK(L23))</formula>
    </cfRule>
  </conditionalFormatting>
  <conditionalFormatting sqref="A24">
    <cfRule type="expression" dxfId="324" priority="22" stopIfTrue="1">
      <formula>AND(NOT(ISBLANK(C24)),ISBLANK(A24))</formula>
    </cfRule>
  </conditionalFormatting>
  <conditionalFormatting sqref="L26">
    <cfRule type="expression" dxfId="323" priority="5" stopIfTrue="1">
      <formula>AND(NOT(ISBLANK($C26)),ISBLANK(L26))</formula>
    </cfRule>
  </conditionalFormatting>
  <conditionalFormatting sqref="A25">
    <cfRule type="expression" dxfId="322" priority="21" stopIfTrue="1">
      <formula>AND(NOT(ISBLANK(C25)),ISBLANK(A25))</formula>
    </cfRule>
  </conditionalFormatting>
  <conditionalFormatting sqref="K25">
    <cfRule type="expression" priority="18" stopIfTrue="1">
      <formula>AND(SUM($P25:$T25)&gt;0,NOT(ISBLANK(K25)))</formula>
    </cfRule>
    <cfRule type="expression" dxfId="321" priority="19" stopIfTrue="1">
      <formula>SUM($P25:$T25)&gt;0</formula>
    </cfRule>
  </conditionalFormatting>
  <conditionalFormatting sqref="N25">
    <cfRule type="expression" dxfId="320" priority="20" stopIfTrue="1">
      <formula>AND(NOT(ISBLANK($C25)),ISBLANK(N25))</formula>
    </cfRule>
  </conditionalFormatting>
  <conditionalFormatting sqref="L25">
    <cfRule type="expression" dxfId="319" priority="17" stopIfTrue="1">
      <formula>AND(NOT(ISBLANK($C25)),ISBLANK(L25))</formula>
    </cfRule>
  </conditionalFormatting>
  <conditionalFormatting sqref="M25">
    <cfRule type="expression" dxfId="318" priority="16" stopIfTrue="1">
      <formula>AND(NOT(ISBLANK($C25)),ISBLANK(M25))</formula>
    </cfRule>
  </conditionalFormatting>
  <conditionalFormatting sqref="K24">
    <cfRule type="expression" priority="13" stopIfTrue="1">
      <formula>AND(SUM($P24:$T24)&gt;0,NOT(ISBLANK(K24)))</formula>
    </cfRule>
    <cfRule type="expression" dxfId="317" priority="14" stopIfTrue="1">
      <formula>SUM($P24:$T24)&gt;0</formula>
    </cfRule>
  </conditionalFormatting>
  <conditionalFormatting sqref="M24">
    <cfRule type="expression" dxfId="316" priority="12" stopIfTrue="1">
      <formula>AND(NOT(ISBLANK($C24)),ISBLANK(M24))</formula>
    </cfRule>
  </conditionalFormatting>
  <conditionalFormatting sqref="L24">
    <cfRule type="expression" dxfId="315" priority="11" stopIfTrue="1">
      <formula>AND(NOT(ISBLANK($C24)),ISBLANK(L24))</formula>
    </cfRule>
  </conditionalFormatting>
  <conditionalFormatting sqref="A26">
    <cfRule type="expression" dxfId="314" priority="10" stopIfTrue="1">
      <formula>AND(NOT(ISBLANK(C26)),ISBLANK(A26))</formula>
    </cfRule>
  </conditionalFormatting>
  <conditionalFormatting sqref="K26">
    <cfRule type="expression" priority="7" stopIfTrue="1">
      <formula>AND(SUM($P26:$T26)&gt;0,NOT(ISBLANK(K26)))</formula>
    </cfRule>
    <cfRule type="expression" dxfId="313" priority="8" stopIfTrue="1">
      <formula>SUM($P26:$T26)&gt;0</formula>
    </cfRule>
  </conditionalFormatting>
  <conditionalFormatting sqref="N26">
    <cfRule type="expression" dxfId="312" priority="9" stopIfTrue="1">
      <formula>AND(NOT(ISBLANK($C26)),ISBLANK(N26))</formula>
    </cfRule>
  </conditionalFormatting>
  <conditionalFormatting sqref="M26">
    <cfRule type="expression" dxfId="311" priority="6" stopIfTrue="1">
      <formula>AND(NOT(ISBLANK($C26)),ISBLANK(M26))</formula>
    </cfRule>
  </conditionalFormatting>
  <conditionalFormatting sqref="B15">
    <cfRule type="expression" dxfId="310" priority="4" stopIfTrue="1">
      <formula>AND(NOT(ISBLANK(C15)),ISBLANK(B15))</formula>
    </cfRule>
  </conditionalFormatting>
  <conditionalFormatting sqref="B14">
    <cfRule type="expression" dxfId="309" priority="3" stopIfTrue="1">
      <formula>AND(NOT(ISBLANK(C14)),ISBLANK(B14))</formula>
    </cfRule>
  </conditionalFormatting>
  <conditionalFormatting sqref="B16">
    <cfRule type="expression" dxfId="308" priority="2" stopIfTrue="1">
      <formula>AND(NOT(ISBLANK(C16)),ISBLANK(B16))</formula>
    </cfRule>
  </conditionalFormatting>
  <conditionalFormatting sqref="B18">
    <cfRule type="expression" dxfId="307" priority="1" stopIfTrue="1">
      <formula>AND(NOT(ISBLANK(C18)),ISBLANK(B18))</formula>
    </cfRule>
  </conditionalFormatting>
  <dataValidations count="4">
    <dataValidation type="list" allowBlank="1" showInputMessage="1" showErrorMessage="1" sqref="B19">
      <formula1>$B$40:$B$43</formula1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20:B28 B12:B18">
      <formula1>$B$32:$B$35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3"/>
  <sheetViews>
    <sheetView topLeftCell="A4" zoomScale="70" zoomScaleNormal="70" workbookViewId="0">
      <selection activeCell="K28" sqref="K28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5703125" style="58" customWidth="1"/>
    <col min="7" max="7" width="8.42578125" style="58" customWidth="1"/>
    <col min="8" max="8" width="9" style="58" customWidth="1"/>
    <col min="9" max="9" width="11.5703125" style="58" bestFit="1" customWidth="1"/>
    <col min="10" max="10" width="3" style="58" customWidth="1"/>
    <col min="11" max="11" width="32.140625" style="58" customWidth="1"/>
    <col min="12" max="12" width="47.4257812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179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43902</v>
      </c>
      <c r="D5" s="65" t="s">
        <v>63</v>
      </c>
      <c r="E5" s="226">
        <v>43932</v>
      </c>
      <c r="F5" s="13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135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135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ht="20.25" customHeight="1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138" t="s">
        <v>42</v>
      </c>
      <c r="H10" s="138" t="s">
        <v>41</v>
      </c>
      <c r="I10" s="138" t="s">
        <v>40</v>
      </c>
      <c r="J10" s="138"/>
      <c r="K10" s="82" t="s">
        <v>39</v>
      </c>
      <c r="L10" s="83"/>
      <c r="M10" s="84"/>
      <c r="N10" s="85"/>
    </row>
    <row r="11" spans="1:26" ht="12.75" customHeight="1" x14ac:dyDescent="0.2">
      <c r="A11" s="86"/>
      <c r="B11" s="80"/>
      <c r="C11" s="80"/>
      <c r="D11" s="80"/>
      <c r="E11" s="80"/>
      <c r="F11" s="80"/>
      <c r="G11" s="138"/>
      <c r="H11" s="138"/>
      <c r="I11" s="138"/>
      <c r="J11" s="138"/>
      <c r="K11" s="138"/>
      <c r="L11" s="83"/>
      <c r="M11" s="84"/>
      <c r="N11" s="84"/>
    </row>
    <row r="12" spans="1:26" ht="20.100000000000001" customHeight="1" x14ac:dyDescent="0.25">
      <c r="A12" s="113">
        <v>43902</v>
      </c>
      <c r="B12" s="95" t="s">
        <v>5</v>
      </c>
      <c r="C12" s="89">
        <v>500</v>
      </c>
      <c r="D12" s="90">
        <v>0</v>
      </c>
      <c r="E12" s="89"/>
      <c r="F12" s="91">
        <v>500</v>
      </c>
      <c r="G12" s="92">
        <v>611</v>
      </c>
      <c r="H12" s="92">
        <v>4200</v>
      </c>
      <c r="I12" s="92">
        <v>61106</v>
      </c>
      <c r="J12" s="14"/>
      <c r="K12" s="14" t="s">
        <v>124</v>
      </c>
      <c r="L12" s="13" t="s">
        <v>125</v>
      </c>
      <c r="M12" s="13" t="s">
        <v>126</v>
      </c>
      <c r="N12" s="13" t="s">
        <v>127</v>
      </c>
    </row>
    <row r="13" spans="1:26" ht="20.100000000000001" customHeight="1" x14ac:dyDescent="0.25">
      <c r="A13" s="227">
        <v>43904</v>
      </c>
      <c r="B13" s="95" t="s">
        <v>3</v>
      </c>
      <c r="C13" s="89">
        <v>174</v>
      </c>
      <c r="D13" s="90">
        <f>SUM(C13-F13)</f>
        <v>29</v>
      </c>
      <c r="E13" s="89"/>
      <c r="F13" s="91">
        <v>145</v>
      </c>
      <c r="G13" s="92">
        <v>611</v>
      </c>
      <c r="H13" s="92">
        <v>4200</v>
      </c>
      <c r="I13" s="92">
        <v>61111</v>
      </c>
      <c r="J13" s="14"/>
      <c r="K13" s="14" t="s">
        <v>124</v>
      </c>
      <c r="L13" s="228" t="s">
        <v>128</v>
      </c>
      <c r="M13" s="13" t="s">
        <v>129</v>
      </c>
      <c r="N13" s="13" t="s">
        <v>130</v>
      </c>
    </row>
    <row r="14" spans="1:26" ht="20.100000000000001" customHeight="1" x14ac:dyDescent="0.25">
      <c r="A14" s="113">
        <v>43909</v>
      </c>
      <c r="B14" s="95" t="s">
        <v>5</v>
      </c>
      <c r="C14" s="89">
        <v>500</v>
      </c>
      <c r="D14" s="90">
        <v>0</v>
      </c>
      <c r="E14" s="89"/>
      <c r="F14" s="91">
        <v>500</v>
      </c>
      <c r="G14" s="92">
        <v>595</v>
      </c>
      <c r="H14" s="92">
        <v>4200</v>
      </c>
      <c r="I14" s="92">
        <v>59515</v>
      </c>
      <c r="J14" s="14"/>
      <c r="K14" s="14" t="s">
        <v>124</v>
      </c>
      <c r="L14" s="228" t="s">
        <v>131</v>
      </c>
      <c r="M14" s="13" t="s">
        <v>126</v>
      </c>
      <c r="N14" s="13" t="s">
        <v>132</v>
      </c>
    </row>
    <row r="15" spans="1:26" ht="20.100000000000001" customHeight="1" x14ac:dyDescent="0.25">
      <c r="A15" s="113">
        <v>43909</v>
      </c>
      <c r="B15" s="95" t="s">
        <v>5</v>
      </c>
      <c r="C15" s="89">
        <v>700</v>
      </c>
      <c r="D15" s="90">
        <v>0</v>
      </c>
      <c r="E15" s="89"/>
      <c r="F15" s="91">
        <v>700</v>
      </c>
      <c r="G15" s="92">
        <v>595</v>
      </c>
      <c r="H15" s="92">
        <v>4200</v>
      </c>
      <c r="I15" s="92">
        <v>59515</v>
      </c>
      <c r="J15" s="14"/>
      <c r="K15" s="14" t="s">
        <v>124</v>
      </c>
      <c r="L15" s="228" t="s">
        <v>133</v>
      </c>
      <c r="M15" s="13" t="s">
        <v>134</v>
      </c>
      <c r="N15" s="13" t="s">
        <v>132</v>
      </c>
    </row>
    <row r="16" spans="1:26" ht="20.100000000000001" customHeight="1" x14ac:dyDescent="0.25">
      <c r="A16" s="113">
        <v>43913</v>
      </c>
      <c r="B16" s="95" t="s">
        <v>5</v>
      </c>
      <c r="C16" s="89">
        <v>360</v>
      </c>
      <c r="D16" s="90">
        <v>0</v>
      </c>
      <c r="E16" s="89"/>
      <c r="F16" s="91">
        <v>360</v>
      </c>
      <c r="G16" s="92">
        <v>611</v>
      </c>
      <c r="H16" s="92">
        <v>4200</v>
      </c>
      <c r="I16" s="92">
        <v>61109</v>
      </c>
      <c r="J16" s="14"/>
      <c r="K16" s="14" t="s">
        <v>124</v>
      </c>
      <c r="L16" s="228" t="s">
        <v>135</v>
      </c>
      <c r="M16" s="13" t="s">
        <v>136</v>
      </c>
      <c r="N16" s="13" t="s">
        <v>137</v>
      </c>
    </row>
    <row r="17" spans="1:14" ht="20.100000000000001" customHeight="1" x14ac:dyDescent="0.25">
      <c r="A17" s="113">
        <v>43914</v>
      </c>
      <c r="B17" s="95" t="s">
        <v>5</v>
      </c>
      <c r="C17" s="89">
        <v>17</v>
      </c>
      <c r="D17" s="90">
        <v>0</v>
      </c>
      <c r="E17" s="89"/>
      <c r="F17" s="91">
        <v>17</v>
      </c>
      <c r="G17" s="92">
        <v>595</v>
      </c>
      <c r="H17" s="92">
        <v>4200</v>
      </c>
      <c r="I17" s="92">
        <v>59518</v>
      </c>
      <c r="J17" s="14"/>
      <c r="K17" s="14" t="s">
        <v>124</v>
      </c>
      <c r="L17" s="13" t="s">
        <v>138</v>
      </c>
      <c r="M17" s="13" t="s">
        <v>134</v>
      </c>
      <c r="N17" s="13" t="s">
        <v>139</v>
      </c>
    </row>
    <row r="18" spans="1:14" ht="20.100000000000001" customHeight="1" x14ac:dyDescent="0.25">
      <c r="A18" s="113">
        <v>43914</v>
      </c>
      <c r="B18" s="95" t="s">
        <v>5</v>
      </c>
      <c r="C18" s="89">
        <v>500</v>
      </c>
      <c r="D18" s="90">
        <v>0</v>
      </c>
      <c r="E18" s="89"/>
      <c r="F18" s="91">
        <v>500</v>
      </c>
      <c r="G18" s="92">
        <v>611</v>
      </c>
      <c r="H18" s="92">
        <v>4200</v>
      </c>
      <c r="I18" s="92">
        <v>61106</v>
      </c>
      <c r="J18" s="14"/>
      <c r="K18" s="14" t="s">
        <v>124</v>
      </c>
      <c r="L18" s="13" t="s">
        <v>125</v>
      </c>
      <c r="M18" s="13" t="s">
        <v>126</v>
      </c>
      <c r="N18" s="13" t="s">
        <v>127</v>
      </c>
    </row>
    <row r="19" spans="1:14" ht="20.100000000000001" customHeight="1" x14ac:dyDescent="0.25">
      <c r="A19" s="113">
        <v>43916</v>
      </c>
      <c r="B19" s="95" t="s">
        <v>5</v>
      </c>
      <c r="C19" s="89">
        <v>17</v>
      </c>
      <c r="D19" s="90">
        <v>0</v>
      </c>
      <c r="E19" s="89"/>
      <c r="F19" s="91">
        <v>17</v>
      </c>
      <c r="G19" s="92">
        <v>595</v>
      </c>
      <c r="H19" s="92">
        <v>4200</v>
      </c>
      <c r="I19" s="92">
        <v>59518</v>
      </c>
      <c r="J19" s="14"/>
      <c r="K19" s="14" t="s">
        <v>124</v>
      </c>
      <c r="L19" s="13" t="s">
        <v>138</v>
      </c>
      <c r="M19" s="13" t="s">
        <v>134</v>
      </c>
      <c r="N19" s="13" t="s">
        <v>139</v>
      </c>
    </row>
    <row r="20" spans="1:14" ht="19.5" customHeight="1" x14ac:dyDescent="0.25">
      <c r="A20" s="113">
        <v>43916</v>
      </c>
      <c r="B20" s="95" t="s">
        <v>5</v>
      </c>
      <c r="C20" s="89">
        <v>17</v>
      </c>
      <c r="D20" s="90">
        <v>0</v>
      </c>
      <c r="E20" s="89"/>
      <c r="F20" s="91">
        <v>17</v>
      </c>
      <c r="G20" s="92">
        <v>595</v>
      </c>
      <c r="H20" s="92">
        <v>4200</v>
      </c>
      <c r="I20" s="92">
        <v>59518</v>
      </c>
      <c r="J20" s="14"/>
      <c r="K20" s="14" t="s">
        <v>124</v>
      </c>
      <c r="L20" s="13" t="s">
        <v>138</v>
      </c>
      <c r="M20" s="13" t="s">
        <v>134</v>
      </c>
      <c r="N20" s="13" t="s">
        <v>139</v>
      </c>
    </row>
    <row r="21" spans="1:14" ht="20.100000000000001" customHeight="1" x14ac:dyDescent="0.25">
      <c r="A21" s="113">
        <v>43917</v>
      </c>
      <c r="B21" s="95" t="s">
        <v>5</v>
      </c>
      <c r="C21" s="89">
        <v>25</v>
      </c>
      <c r="D21" s="90">
        <v>0</v>
      </c>
      <c r="E21" s="89"/>
      <c r="F21" s="91">
        <v>25</v>
      </c>
      <c r="G21" s="92">
        <v>595</v>
      </c>
      <c r="H21" s="92">
        <v>4200</v>
      </c>
      <c r="I21" s="92">
        <v>59518</v>
      </c>
      <c r="J21" s="14"/>
      <c r="K21" s="14" t="s">
        <v>124</v>
      </c>
      <c r="L21" s="13" t="s">
        <v>138</v>
      </c>
      <c r="M21" s="13" t="s">
        <v>134</v>
      </c>
      <c r="N21" s="13" t="s">
        <v>139</v>
      </c>
    </row>
    <row r="22" spans="1:14" ht="20.100000000000001" customHeight="1" x14ac:dyDescent="0.25">
      <c r="A22" s="113">
        <v>43917</v>
      </c>
      <c r="B22" s="95" t="s">
        <v>5</v>
      </c>
      <c r="C22" s="89">
        <v>25</v>
      </c>
      <c r="D22" s="90">
        <v>0</v>
      </c>
      <c r="E22" s="89"/>
      <c r="F22" s="91">
        <v>25</v>
      </c>
      <c r="G22" s="92">
        <v>595</v>
      </c>
      <c r="H22" s="92">
        <v>4200</v>
      </c>
      <c r="I22" s="92">
        <v>59518</v>
      </c>
      <c r="J22" s="14"/>
      <c r="K22" s="14" t="s">
        <v>124</v>
      </c>
      <c r="L22" s="13" t="s">
        <v>138</v>
      </c>
      <c r="M22" s="13" t="s">
        <v>134</v>
      </c>
      <c r="N22" s="13" t="s">
        <v>139</v>
      </c>
    </row>
    <row r="23" spans="1:14" ht="20.100000000000001" customHeight="1" x14ac:dyDescent="0.25">
      <c r="A23" s="113">
        <v>43917</v>
      </c>
      <c r="B23" s="95" t="s">
        <v>5</v>
      </c>
      <c r="C23" s="89">
        <v>250</v>
      </c>
      <c r="D23" s="90">
        <v>0</v>
      </c>
      <c r="E23" s="89"/>
      <c r="F23" s="91">
        <v>250</v>
      </c>
      <c r="G23" s="92">
        <v>611</v>
      </c>
      <c r="H23" s="92">
        <v>4200</v>
      </c>
      <c r="I23" s="92">
        <v>61106</v>
      </c>
      <c r="J23" s="14"/>
      <c r="K23" s="14" t="s">
        <v>124</v>
      </c>
      <c r="L23" s="13" t="s">
        <v>140</v>
      </c>
      <c r="M23" s="13" t="s">
        <v>134</v>
      </c>
      <c r="N23" s="13" t="s">
        <v>127</v>
      </c>
    </row>
    <row r="24" spans="1:14" ht="20.100000000000001" customHeight="1" x14ac:dyDescent="0.25">
      <c r="A24" s="113">
        <v>43918</v>
      </c>
      <c r="B24" s="95" t="s">
        <v>5</v>
      </c>
      <c r="C24" s="89">
        <v>40</v>
      </c>
      <c r="D24" s="90">
        <v>0</v>
      </c>
      <c r="E24" s="89"/>
      <c r="F24" s="91">
        <v>40</v>
      </c>
      <c r="G24" s="92">
        <v>595</v>
      </c>
      <c r="H24" s="92">
        <v>4200</v>
      </c>
      <c r="I24" s="92">
        <v>59518</v>
      </c>
      <c r="J24" s="14"/>
      <c r="K24" s="14" t="s">
        <v>124</v>
      </c>
      <c r="L24" s="13" t="s">
        <v>138</v>
      </c>
      <c r="M24" s="13" t="s">
        <v>134</v>
      </c>
      <c r="N24" s="13" t="s">
        <v>139</v>
      </c>
    </row>
    <row r="25" spans="1:14" ht="20.100000000000001" customHeight="1" x14ac:dyDescent="0.25">
      <c r="A25" s="113">
        <v>43920</v>
      </c>
      <c r="B25" s="95" t="s">
        <v>5</v>
      </c>
      <c r="C25" s="89">
        <v>250</v>
      </c>
      <c r="D25" s="90">
        <v>0</v>
      </c>
      <c r="E25" s="89"/>
      <c r="F25" s="91">
        <v>250</v>
      </c>
      <c r="G25" s="92">
        <v>611</v>
      </c>
      <c r="H25" s="92">
        <v>4200</v>
      </c>
      <c r="I25" s="92">
        <v>61106</v>
      </c>
      <c r="J25" s="14"/>
      <c r="K25" s="14" t="s">
        <v>124</v>
      </c>
      <c r="L25" s="13" t="s">
        <v>141</v>
      </c>
      <c r="M25" s="13" t="s">
        <v>134</v>
      </c>
      <c r="N25" s="13" t="s">
        <v>127</v>
      </c>
    </row>
    <row r="26" spans="1:14" ht="20.100000000000001" customHeight="1" x14ac:dyDescent="0.25">
      <c r="A26" s="113">
        <v>43920</v>
      </c>
      <c r="B26" s="95" t="s">
        <v>5</v>
      </c>
      <c r="C26" s="89">
        <v>60</v>
      </c>
      <c r="D26" s="90">
        <v>0</v>
      </c>
      <c r="E26" s="89"/>
      <c r="F26" s="91">
        <v>60</v>
      </c>
      <c r="G26" s="92">
        <v>611</v>
      </c>
      <c r="H26" s="92">
        <v>4200</v>
      </c>
      <c r="I26" s="92">
        <v>61106</v>
      </c>
      <c r="J26" s="14"/>
      <c r="K26" s="14" t="s">
        <v>124</v>
      </c>
      <c r="L26" s="13" t="s">
        <v>142</v>
      </c>
      <c r="M26" s="13" t="s">
        <v>134</v>
      </c>
      <c r="N26" s="13" t="s">
        <v>127</v>
      </c>
    </row>
    <row r="27" spans="1:14" ht="20.100000000000001" customHeight="1" x14ac:dyDescent="0.25">
      <c r="A27" s="113">
        <v>43922</v>
      </c>
      <c r="B27" s="95" t="s">
        <v>5</v>
      </c>
      <c r="C27" s="89">
        <v>500</v>
      </c>
      <c r="D27" s="90">
        <v>0</v>
      </c>
      <c r="E27" s="89"/>
      <c r="F27" s="91">
        <v>500</v>
      </c>
      <c r="G27" s="92">
        <v>595</v>
      </c>
      <c r="H27" s="92">
        <v>4200</v>
      </c>
      <c r="I27" s="92">
        <v>59510</v>
      </c>
      <c r="J27" s="14"/>
      <c r="K27" s="14" t="s">
        <v>124</v>
      </c>
      <c r="L27" s="13" t="s">
        <v>143</v>
      </c>
      <c r="M27" s="13" t="s">
        <v>126</v>
      </c>
      <c r="N27" s="13" t="s">
        <v>144</v>
      </c>
    </row>
    <row r="28" spans="1:14" ht="20.100000000000001" customHeight="1" x14ac:dyDescent="0.25">
      <c r="A28" s="113">
        <v>43922</v>
      </c>
      <c r="B28" s="95" t="s">
        <v>5</v>
      </c>
      <c r="C28" s="89">
        <v>18.82</v>
      </c>
      <c r="D28" s="90">
        <v>0</v>
      </c>
      <c r="E28" s="89"/>
      <c r="F28" s="91">
        <v>18.82</v>
      </c>
      <c r="G28" s="92">
        <v>595</v>
      </c>
      <c r="H28" s="92">
        <v>4200</v>
      </c>
      <c r="I28" s="92">
        <v>59516</v>
      </c>
      <c r="J28" s="14"/>
      <c r="K28" s="14" t="s">
        <v>124</v>
      </c>
      <c r="L28" s="13" t="s">
        <v>145</v>
      </c>
      <c r="M28" s="13" t="s">
        <v>116</v>
      </c>
      <c r="N28" s="13" t="s">
        <v>146</v>
      </c>
    </row>
    <row r="29" spans="1:14" ht="20.100000000000001" customHeight="1" x14ac:dyDescent="0.25">
      <c r="A29" s="113">
        <v>43922</v>
      </c>
      <c r="B29" s="95" t="s">
        <v>5</v>
      </c>
      <c r="C29" s="89">
        <v>90</v>
      </c>
      <c r="D29" s="90">
        <v>0</v>
      </c>
      <c r="E29" s="89"/>
      <c r="F29" s="91">
        <v>90</v>
      </c>
      <c r="G29" s="92">
        <v>611</v>
      </c>
      <c r="H29" s="92">
        <v>4200</v>
      </c>
      <c r="I29" s="92">
        <v>61106</v>
      </c>
      <c r="J29" s="14"/>
      <c r="K29" s="14" t="s">
        <v>124</v>
      </c>
      <c r="L29" s="13" t="s">
        <v>142</v>
      </c>
      <c r="M29" s="13" t="s">
        <v>134</v>
      </c>
      <c r="N29" s="13" t="s">
        <v>127</v>
      </c>
    </row>
    <row r="30" spans="1:14" ht="20.100000000000001" customHeight="1" x14ac:dyDescent="0.25">
      <c r="A30" s="113">
        <v>43922</v>
      </c>
      <c r="B30" s="95" t="s">
        <v>5</v>
      </c>
      <c r="C30" s="229">
        <v>39.74</v>
      </c>
      <c r="D30" s="90">
        <v>0</v>
      </c>
      <c r="E30" s="89"/>
      <c r="F30" s="91">
        <v>39.74</v>
      </c>
      <c r="G30" s="92">
        <v>611</v>
      </c>
      <c r="H30" s="92">
        <v>4200</v>
      </c>
      <c r="I30" s="92">
        <v>61106</v>
      </c>
      <c r="J30" s="14"/>
      <c r="K30" s="14" t="s">
        <v>124</v>
      </c>
      <c r="L30" s="13" t="s">
        <v>147</v>
      </c>
      <c r="M30" s="13" t="s">
        <v>134</v>
      </c>
      <c r="N30" s="13" t="s">
        <v>127</v>
      </c>
    </row>
    <row r="31" spans="1:14" ht="20.100000000000001" customHeight="1" x14ac:dyDescent="0.25">
      <c r="A31" s="113">
        <v>43925</v>
      </c>
      <c r="B31" s="95" t="s">
        <v>5</v>
      </c>
      <c r="C31" s="229">
        <v>250</v>
      </c>
      <c r="D31" s="90">
        <v>0</v>
      </c>
      <c r="E31" s="89"/>
      <c r="F31" s="91">
        <v>250</v>
      </c>
      <c r="G31" s="92">
        <v>611</v>
      </c>
      <c r="H31" s="92">
        <v>4200</v>
      </c>
      <c r="I31" s="92">
        <v>61106</v>
      </c>
      <c r="J31" s="14"/>
      <c r="K31" s="14" t="s">
        <v>124</v>
      </c>
      <c r="L31" s="13" t="s">
        <v>142</v>
      </c>
      <c r="M31" s="13" t="s">
        <v>134</v>
      </c>
      <c r="N31" s="13" t="s">
        <v>127</v>
      </c>
    </row>
    <row r="32" spans="1:14" ht="20.100000000000001" customHeight="1" x14ac:dyDescent="0.25">
      <c r="A32" s="113">
        <v>43925</v>
      </c>
      <c r="B32" s="95" t="s">
        <v>5</v>
      </c>
      <c r="C32" s="89">
        <v>125</v>
      </c>
      <c r="D32" s="90">
        <v>0</v>
      </c>
      <c r="E32" s="89"/>
      <c r="F32" s="91">
        <v>125</v>
      </c>
      <c r="G32" s="92">
        <v>611</v>
      </c>
      <c r="H32" s="92">
        <v>4200</v>
      </c>
      <c r="I32" s="92">
        <v>61106</v>
      </c>
      <c r="J32" s="14"/>
      <c r="K32" s="14" t="s">
        <v>124</v>
      </c>
      <c r="L32" s="13" t="s">
        <v>142</v>
      </c>
      <c r="M32" s="13" t="s">
        <v>134</v>
      </c>
      <c r="N32" s="13" t="s">
        <v>127</v>
      </c>
    </row>
    <row r="33" spans="1:14" ht="20.100000000000001" customHeight="1" x14ac:dyDescent="0.25">
      <c r="A33" s="113">
        <v>43925</v>
      </c>
      <c r="B33" s="95" t="s">
        <v>5</v>
      </c>
      <c r="C33" s="89">
        <v>500</v>
      </c>
      <c r="D33" s="90">
        <v>0</v>
      </c>
      <c r="E33" s="89"/>
      <c r="F33" s="91">
        <v>500</v>
      </c>
      <c r="G33" s="92">
        <v>611</v>
      </c>
      <c r="H33" s="92">
        <v>4200</v>
      </c>
      <c r="I33" s="92">
        <v>61106</v>
      </c>
      <c r="J33" s="14"/>
      <c r="K33" s="14" t="s">
        <v>124</v>
      </c>
      <c r="L33" s="13" t="s">
        <v>148</v>
      </c>
      <c r="M33" s="13" t="s">
        <v>126</v>
      </c>
      <c r="N33" s="13" t="s">
        <v>127</v>
      </c>
    </row>
    <row r="34" spans="1:14" ht="20.100000000000001" customHeight="1" x14ac:dyDescent="0.25">
      <c r="A34" s="113">
        <v>43926</v>
      </c>
      <c r="B34" s="95" t="s">
        <v>5</v>
      </c>
      <c r="C34" s="89">
        <v>30</v>
      </c>
      <c r="D34" s="90">
        <v>0</v>
      </c>
      <c r="E34" s="89"/>
      <c r="F34" s="91">
        <v>30</v>
      </c>
      <c r="G34" s="92">
        <v>611</v>
      </c>
      <c r="H34" s="92">
        <v>4200</v>
      </c>
      <c r="I34" s="92">
        <v>61106</v>
      </c>
      <c r="J34" s="14"/>
      <c r="K34" s="14" t="s">
        <v>124</v>
      </c>
      <c r="L34" s="13" t="s">
        <v>149</v>
      </c>
      <c r="M34" s="13" t="s">
        <v>150</v>
      </c>
      <c r="N34" s="13" t="s">
        <v>127</v>
      </c>
    </row>
    <row r="35" spans="1:14" ht="20.100000000000001" customHeight="1" x14ac:dyDescent="0.25">
      <c r="A35" s="113">
        <v>43926</v>
      </c>
      <c r="B35" s="95" t="s">
        <v>5</v>
      </c>
      <c r="C35" s="89">
        <v>20.74</v>
      </c>
      <c r="D35" s="90">
        <v>0</v>
      </c>
      <c r="E35" s="89"/>
      <c r="F35" s="91">
        <v>20.74</v>
      </c>
      <c r="G35" s="92">
        <v>595</v>
      </c>
      <c r="H35" s="92">
        <v>4200</v>
      </c>
      <c r="I35" s="92">
        <v>59510</v>
      </c>
      <c r="J35" s="14"/>
      <c r="K35" s="14" t="s">
        <v>124</v>
      </c>
      <c r="L35" s="13" t="s">
        <v>149</v>
      </c>
      <c r="M35" s="13" t="s">
        <v>150</v>
      </c>
      <c r="N35" s="13" t="s">
        <v>144</v>
      </c>
    </row>
    <row r="36" spans="1:14" ht="20.100000000000001" customHeight="1" x14ac:dyDescent="0.25">
      <c r="A36" s="113">
        <v>43929</v>
      </c>
      <c r="B36" s="95" t="s">
        <v>5</v>
      </c>
      <c r="C36" s="89">
        <v>60.03</v>
      </c>
      <c r="D36" s="90">
        <v>0</v>
      </c>
      <c r="E36" s="89"/>
      <c r="F36" s="91">
        <v>60.03</v>
      </c>
      <c r="G36" s="92">
        <v>595</v>
      </c>
      <c r="H36" s="92">
        <v>4200</v>
      </c>
      <c r="I36" s="92">
        <v>59510</v>
      </c>
      <c r="J36" s="14"/>
      <c r="K36" s="14" t="s">
        <v>124</v>
      </c>
      <c r="L36" s="13" t="s">
        <v>149</v>
      </c>
      <c r="M36" s="13" t="s">
        <v>150</v>
      </c>
      <c r="N36" s="13" t="s">
        <v>144</v>
      </c>
    </row>
    <row r="37" spans="1:14" ht="20.100000000000001" customHeight="1" x14ac:dyDescent="0.25">
      <c r="A37" s="113">
        <v>43930</v>
      </c>
      <c r="B37" s="95" t="s">
        <v>5</v>
      </c>
      <c r="C37" s="89">
        <v>500</v>
      </c>
      <c r="D37" s="90">
        <v>0</v>
      </c>
      <c r="E37" s="89"/>
      <c r="F37" s="91">
        <v>500</v>
      </c>
      <c r="G37" s="92">
        <v>611</v>
      </c>
      <c r="H37" s="92">
        <v>4200</v>
      </c>
      <c r="I37" s="92">
        <v>61106</v>
      </c>
      <c r="J37" s="14"/>
      <c r="K37" s="14" t="s">
        <v>124</v>
      </c>
      <c r="L37" s="13" t="s">
        <v>151</v>
      </c>
      <c r="M37" s="13" t="s">
        <v>126</v>
      </c>
      <c r="N37" s="13" t="s">
        <v>127</v>
      </c>
    </row>
    <row r="38" spans="1:14" ht="20.100000000000001" customHeight="1" thickBot="1" x14ac:dyDescent="0.25">
      <c r="A38" s="254" t="s">
        <v>9</v>
      </c>
      <c r="B38" s="255"/>
      <c r="C38" s="102">
        <f>SUM(C12:C37)</f>
        <v>5569.329999999999</v>
      </c>
      <c r="D38" s="102">
        <f>SUM(D12:D37)</f>
        <v>29</v>
      </c>
      <c r="E38" s="102"/>
      <c r="F38" s="102">
        <f>SUM(F12:F37)</f>
        <v>5540.329999999999</v>
      </c>
      <c r="G38" s="103"/>
      <c r="H38" s="103"/>
      <c r="I38" s="103"/>
      <c r="J38" s="104"/>
      <c r="K38" s="104"/>
      <c r="L38" s="105"/>
      <c r="M38" s="106"/>
      <c r="N38" s="107"/>
    </row>
    <row r="40" spans="1:14" x14ac:dyDescent="0.2">
      <c r="B40" s="245" t="s">
        <v>8</v>
      </c>
      <c r="C40" s="246"/>
      <c r="G40" s="230"/>
      <c r="H40" s="230"/>
      <c r="I40" s="230"/>
      <c r="J40" s="231"/>
      <c r="K40" s="141"/>
    </row>
    <row r="41" spans="1:14" x14ac:dyDescent="0.2">
      <c r="B41" s="108" t="s">
        <v>7</v>
      </c>
      <c r="C41" s="109" t="s">
        <v>6</v>
      </c>
      <c r="G41" s="230"/>
      <c r="H41" s="230"/>
      <c r="I41" s="230"/>
      <c r="J41" s="231"/>
      <c r="K41" s="232"/>
    </row>
    <row r="42" spans="1:14" x14ac:dyDescent="0.2">
      <c r="B42" s="108" t="s">
        <v>5</v>
      </c>
      <c r="C42" s="109" t="s">
        <v>4</v>
      </c>
      <c r="G42" s="230"/>
      <c r="H42" s="230"/>
      <c r="I42" s="230"/>
      <c r="J42" s="231"/>
      <c r="K42" s="232"/>
    </row>
    <row r="43" spans="1:14" x14ac:dyDescent="0.2">
      <c r="B43" s="108" t="s">
        <v>3</v>
      </c>
      <c r="C43" s="109" t="s">
        <v>2</v>
      </c>
      <c r="G43" s="230"/>
      <c r="H43" s="230"/>
      <c r="I43" s="230"/>
      <c r="J43" s="233"/>
      <c r="K43" s="232"/>
    </row>
    <row r="44" spans="1:14" x14ac:dyDescent="0.2">
      <c r="B44" s="84" t="s">
        <v>1</v>
      </c>
      <c r="C44" s="110" t="s">
        <v>0</v>
      </c>
      <c r="G44" s="230"/>
      <c r="H44" s="230"/>
      <c r="I44" s="230"/>
      <c r="J44" s="233"/>
      <c r="K44" s="232"/>
    </row>
    <row r="45" spans="1:14" x14ac:dyDescent="0.2">
      <c r="G45" s="230"/>
      <c r="H45" s="230"/>
      <c r="I45" s="230"/>
      <c r="J45" s="233"/>
      <c r="K45" s="141"/>
    </row>
    <row r="46" spans="1:14" x14ac:dyDescent="0.2">
      <c r="G46" s="230"/>
      <c r="H46" s="230"/>
      <c r="I46" s="230"/>
      <c r="J46" s="233"/>
      <c r="K46" s="141"/>
    </row>
    <row r="47" spans="1:14" x14ac:dyDescent="0.2">
      <c r="K47" s="141"/>
    </row>
    <row r="48" spans="1:14" x14ac:dyDescent="0.2">
      <c r="K48" s="141"/>
    </row>
    <row r="49" spans="11:11" x14ac:dyDescent="0.2">
      <c r="K49" s="141"/>
    </row>
    <row r="50" spans="11:11" x14ac:dyDescent="0.2">
      <c r="K50" s="141"/>
    </row>
    <row r="51" spans="11:11" x14ac:dyDescent="0.2">
      <c r="K51" s="141"/>
    </row>
    <row r="53" spans="11:11" x14ac:dyDescent="0.2">
      <c r="K53" s="58">
        <f>SUBTOTAL(9,K40:K52)</f>
        <v>0</v>
      </c>
    </row>
  </sheetData>
  <mergeCells count="6">
    <mergeCell ref="B40:C40"/>
    <mergeCell ref="B1:E1"/>
    <mergeCell ref="B3:E3"/>
    <mergeCell ref="G8:J8"/>
    <mergeCell ref="G9:J9"/>
    <mergeCell ref="A38:B38"/>
  </mergeCells>
  <conditionalFormatting sqref="C5 B1:E1 B3:E3 C12:C37">
    <cfRule type="expression" dxfId="306" priority="18" stopIfTrue="1">
      <formula>ISBLANK(B1)</formula>
    </cfRule>
  </conditionalFormatting>
  <conditionalFormatting sqref="B12:B37">
    <cfRule type="expression" dxfId="305" priority="15" stopIfTrue="1">
      <formula>AND(NOT(ISBLANK(C12)),ISBLANK(B12))</formula>
    </cfRule>
  </conditionalFormatting>
  <conditionalFormatting sqref="A12:A37">
    <cfRule type="expression" dxfId="304" priority="16" stopIfTrue="1">
      <formula>AND(NOT(ISBLANK(C12)),ISBLANK(A12))</formula>
    </cfRule>
  </conditionalFormatting>
  <conditionalFormatting sqref="E12:E37">
    <cfRule type="expression" dxfId="303" priority="17" stopIfTrue="1">
      <formula>AND(NOT(ISBLANK(C12)),ISBLANK(E12),B12="S")</formula>
    </cfRule>
  </conditionalFormatting>
  <conditionalFormatting sqref="L12:N12 M13:N17">
    <cfRule type="expression" dxfId="302" priority="14" stopIfTrue="1">
      <formula>AND(NOT(ISBLANK($C12)),ISBLANK(L12))</formula>
    </cfRule>
  </conditionalFormatting>
  <conditionalFormatting sqref="J12:J17 K13:L16 K17">
    <cfRule type="expression" priority="12" stopIfTrue="1">
      <formula>AND(SUM($P12:$T12)&gt;0,NOT(ISBLANK(J12)))</formula>
    </cfRule>
    <cfRule type="expression" dxfId="301" priority="13" stopIfTrue="1">
      <formula>SUM($P12:$T12)&gt;0</formula>
    </cfRule>
  </conditionalFormatting>
  <conditionalFormatting sqref="K12">
    <cfRule type="expression" priority="10" stopIfTrue="1">
      <formula>AND(SUM($P12:$T12)&gt;0,NOT(ISBLANK(K12)))</formula>
    </cfRule>
    <cfRule type="expression" dxfId="300" priority="11" stopIfTrue="1">
      <formula>SUM($P12:$T12)&gt;0</formula>
    </cfRule>
  </conditionalFormatting>
  <conditionalFormatting sqref="L18:N18 M19:M22 L23:N23 L25:N37 L24:M24">
    <cfRule type="expression" dxfId="299" priority="9" stopIfTrue="1">
      <formula>AND(NOT(ISBLANK($C18)),ISBLANK(L18))</formula>
    </cfRule>
  </conditionalFormatting>
  <conditionalFormatting sqref="J18:J37">
    <cfRule type="expression" priority="7" stopIfTrue="1">
      <formula>AND(SUM($P18:$T18)&gt;0,NOT(ISBLANK(J18)))</formula>
    </cfRule>
    <cfRule type="expression" dxfId="298" priority="8" stopIfTrue="1">
      <formula>SUM($P18:$T18)&gt;0</formula>
    </cfRule>
  </conditionalFormatting>
  <conditionalFormatting sqref="K18:K37">
    <cfRule type="expression" priority="5" stopIfTrue="1">
      <formula>AND(SUM($P18:$T18)&gt;0,NOT(ISBLANK(K18)))</formula>
    </cfRule>
    <cfRule type="expression" dxfId="297" priority="6" stopIfTrue="1">
      <formula>SUM($P18:$T18)&gt;0</formula>
    </cfRule>
  </conditionalFormatting>
  <conditionalFormatting sqref="L19:L22">
    <cfRule type="expression" dxfId="296" priority="4" stopIfTrue="1">
      <formula>AND(NOT(ISBLANK($C19)),ISBLANK(L19))</formula>
    </cfRule>
  </conditionalFormatting>
  <conditionalFormatting sqref="L17">
    <cfRule type="expression" dxfId="295" priority="3" stopIfTrue="1">
      <formula>AND(NOT(ISBLANK($C17)),ISBLANK(L17))</formula>
    </cfRule>
  </conditionalFormatting>
  <conditionalFormatting sqref="N19:N22">
    <cfRule type="expression" dxfId="294" priority="2" stopIfTrue="1">
      <formula>AND(NOT(ISBLANK($C19)),ISBLANK(N19))</formula>
    </cfRule>
  </conditionalFormatting>
  <conditionalFormatting sqref="N24">
    <cfRule type="expression" dxfId="293" priority="1" stopIfTrue="1">
      <formula>AND(NOT(ISBLANK($C24)),ISBLANK(N24))</formula>
    </cfRule>
  </conditionalFormatting>
  <dataValidations count="2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C5">
      <formula1>NOW()-120</formula1>
      <formula2>NOW()</formula2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zoomScale="90" workbookViewId="0">
      <selection activeCell="B4" sqref="B4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50.710937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180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43901</v>
      </c>
      <c r="D5" s="65" t="s">
        <v>63</v>
      </c>
      <c r="E5" s="66">
        <v>43932</v>
      </c>
      <c r="F5" s="6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70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70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81" t="s">
        <v>42</v>
      </c>
      <c r="H10" s="81" t="s">
        <v>41</v>
      </c>
      <c r="I10" s="81" t="s">
        <v>40</v>
      </c>
      <c r="J10" s="81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81"/>
      <c r="H11" s="81"/>
      <c r="I11" s="81"/>
      <c r="J11" s="81"/>
      <c r="K11" s="81"/>
      <c r="L11" s="83"/>
      <c r="M11" s="84"/>
      <c r="N11" s="84"/>
    </row>
    <row r="12" spans="1:26" ht="20.100000000000001" customHeight="1" x14ac:dyDescent="0.25">
      <c r="A12" s="87">
        <v>43920</v>
      </c>
      <c r="B12" s="88" t="s">
        <v>3</v>
      </c>
      <c r="C12" s="89">
        <v>84.63</v>
      </c>
      <c r="D12" s="90">
        <v>14.1</v>
      </c>
      <c r="E12" s="89"/>
      <c r="F12" s="91">
        <v>70.53</v>
      </c>
      <c r="G12" s="92">
        <v>690</v>
      </c>
      <c r="H12" s="92">
        <v>4001</v>
      </c>
      <c r="I12" s="92"/>
      <c r="J12" s="93" t="s">
        <v>3</v>
      </c>
      <c r="K12" s="93" t="s">
        <v>70</v>
      </c>
      <c r="L12" s="93" t="s">
        <v>71</v>
      </c>
      <c r="M12" s="94" t="s">
        <v>72</v>
      </c>
      <c r="N12" s="94" t="s">
        <v>73</v>
      </c>
      <c r="P12" s="58" t="b">
        <f t="shared" ref="P12:P31" si="0">OR(G12&lt;100,LEN(G12)=2)</f>
        <v>0</v>
      </c>
      <c r="Q12" s="58" t="b">
        <f t="shared" ref="Q12:Q31" si="1">OR(H12&lt;1000,LEN(H12)=3)</f>
        <v>0</v>
      </c>
      <c r="R12" s="58" t="b">
        <f t="shared" ref="R12:R31" si="2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87"/>
      <c r="B13" s="95"/>
      <c r="C13" s="89"/>
      <c r="D13" s="90"/>
      <c r="E13" s="89"/>
      <c r="F13" s="91"/>
      <c r="G13" s="92"/>
      <c r="H13" s="92"/>
      <c r="I13" s="92"/>
      <c r="J13" s="93" t="s">
        <v>3</v>
      </c>
      <c r="K13" s="93"/>
      <c r="L13" s="93"/>
      <c r="M13" s="94"/>
      <c r="N13" s="94"/>
      <c r="P13" s="58" t="b">
        <f t="shared" si="0"/>
        <v>1</v>
      </c>
      <c r="Q13" s="58" t="b">
        <f t="shared" si="1"/>
        <v>1</v>
      </c>
      <c r="R13" s="58" t="b">
        <f t="shared" si="2"/>
        <v>1</v>
      </c>
      <c r="S13" s="58" t="e">
        <f>OR(#REF!&lt;100000,LEN(#REF!)=5)</f>
        <v>#REF!</v>
      </c>
    </row>
    <row r="14" spans="1:26" ht="20.100000000000001" customHeight="1" x14ac:dyDescent="0.25">
      <c r="A14" s="87"/>
      <c r="B14" s="95"/>
      <c r="C14" s="89"/>
      <c r="D14" s="90"/>
      <c r="E14" s="89"/>
      <c r="F14" s="91"/>
      <c r="G14" s="92"/>
      <c r="H14" s="92"/>
      <c r="I14" s="92"/>
      <c r="J14" s="93" t="s">
        <v>3</v>
      </c>
      <c r="K14" s="93"/>
      <c r="L14" s="96"/>
      <c r="M14" s="94"/>
      <c r="N14" s="94"/>
      <c r="P14" s="58" t="b">
        <f t="shared" si="0"/>
        <v>1</v>
      </c>
      <c r="Q14" s="58" t="b">
        <f t="shared" si="1"/>
        <v>1</v>
      </c>
      <c r="R14" s="58" t="b">
        <f t="shared" si="2"/>
        <v>1</v>
      </c>
      <c r="S14" s="58" t="e">
        <f>OR(#REF!&lt;100000,LEN(#REF!)=5)</f>
        <v>#REF!</v>
      </c>
    </row>
    <row r="15" spans="1:26" ht="20.100000000000001" customHeight="1" x14ac:dyDescent="0.25">
      <c r="A15" s="97"/>
      <c r="B15" s="88"/>
      <c r="C15" s="89"/>
      <c r="D15" s="90" t="str">
        <f t="shared" ref="D15:D31" si="3">IF(B15="S",IF(ISBLANK(E15),ROUND(C15*0.2/1.2,2),E15),"")</f>
        <v/>
      </c>
      <c r="E15" s="89"/>
      <c r="F15" s="91" t="s">
        <v>74</v>
      </c>
      <c r="G15" s="92"/>
      <c r="H15" s="92"/>
      <c r="I15" s="92" t="s">
        <v>74</v>
      </c>
      <c r="J15" s="93" t="s">
        <v>3</v>
      </c>
      <c r="K15" s="93"/>
      <c r="L15" s="94"/>
      <c r="M15" s="94"/>
      <c r="N15" s="94" t="s">
        <v>74</v>
      </c>
      <c r="P15" s="58" t="b">
        <f t="shared" si="0"/>
        <v>1</v>
      </c>
      <c r="Q15" s="58" t="b">
        <f t="shared" si="1"/>
        <v>1</v>
      </c>
      <c r="R15" s="58" t="b">
        <f t="shared" si="2"/>
        <v>0</v>
      </c>
      <c r="S15" s="58" t="e">
        <f>OR(#REF!&lt;100000,LEN(#REF!)=5)</f>
        <v>#REF!</v>
      </c>
    </row>
    <row r="16" spans="1:26" ht="20.100000000000001" customHeight="1" x14ac:dyDescent="0.25">
      <c r="A16" s="97"/>
      <c r="B16" s="88"/>
      <c r="C16" s="89"/>
      <c r="D16" s="90" t="str">
        <f t="shared" si="3"/>
        <v/>
      </c>
      <c r="E16" s="89"/>
      <c r="F16" s="91" t="s">
        <v>74</v>
      </c>
      <c r="G16" s="92"/>
      <c r="H16" s="92"/>
      <c r="I16" s="92" t="s">
        <v>74</v>
      </c>
      <c r="J16" s="93" t="s">
        <v>3</v>
      </c>
      <c r="K16" s="93"/>
      <c r="L16" s="94"/>
      <c r="M16" s="94"/>
      <c r="N16" s="94" t="s">
        <v>74</v>
      </c>
      <c r="P16" s="58" t="b">
        <f t="shared" si="0"/>
        <v>1</v>
      </c>
      <c r="Q16" s="58" t="b">
        <f t="shared" si="1"/>
        <v>1</v>
      </c>
      <c r="R16" s="58" t="b">
        <f t="shared" si="2"/>
        <v>0</v>
      </c>
      <c r="S16" s="58" t="e">
        <f>OR(#REF!&lt;100000,LEN(#REF!)=5)</f>
        <v>#REF!</v>
      </c>
    </row>
    <row r="17" spans="1:19" ht="20.100000000000001" customHeight="1" x14ac:dyDescent="0.25">
      <c r="A17" s="98"/>
      <c r="B17" s="88"/>
      <c r="C17" s="89"/>
      <c r="D17" s="90" t="str">
        <f t="shared" si="3"/>
        <v/>
      </c>
      <c r="E17" s="89"/>
      <c r="F17" s="91" t="s">
        <v>74</v>
      </c>
      <c r="G17" s="92" t="s">
        <v>74</v>
      </c>
      <c r="H17" s="92" t="s">
        <v>74</v>
      </c>
      <c r="I17" s="92" t="s">
        <v>74</v>
      </c>
      <c r="J17" s="93" t="s">
        <v>3</v>
      </c>
      <c r="K17" s="93"/>
      <c r="L17" s="94" t="s">
        <v>74</v>
      </c>
      <c r="M17" s="94"/>
      <c r="N17" s="94" t="s">
        <v>74</v>
      </c>
      <c r="P17" s="58" t="b">
        <f t="shared" si="0"/>
        <v>0</v>
      </c>
      <c r="Q17" s="58" t="b">
        <f t="shared" si="1"/>
        <v>0</v>
      </c>
      <c r="R17" s="58" t="b">
        <f t="shared" si="2"/>
        <v>0</v>
      </c>
      <c r="S17" s="58" t="e">
        <f>OR(#REF!&lt;100000,LEN(#REF!)=5)</f>
        <v>#REF!</v>
      </c>
    </row>
    <row r="18" spans="1:19" ht="20.100000000000001" customHeight="1" x14ac:dyDescent="0.25">
      <c r="A18" s="98"/>
      <c r="B18" s="88"/>
      <c r="C18" s="89"/>
      <c r="D18" s="90" t="str">
        <f t="shared" si="3"/>
        <v/>
      </c>
      <c r="E18" s="89"/>
      <c r="F18" s="91" t="s">
        <v>74</v>
      </c>
      <c r="G18" s="92" t="s">
        <v>74</v>
      </c>
      <c r="H18" s="92" t="s">
        <v>74</v>
      </c>
      <c r="I18" s="92" t="s">
        <v>74</v>
      </c>
      <c r="J18" s="93" t="s">
        <v>3</v>
      </c>
      <c r="K18" s="99"/>
      <c r="L18" s="94" t="s">
        <v>74</v>
      </c>
      <c r="M18" s="100"/>
      <c r="N18" s="94" t="s">
        <v>74</v>
      </c>
      <c r="P18" s="58" t="b">
        <f t="shared" si="0"/>
        <v>0</v>
      </c>
      <c r="Q18" s="58" t="b">
        <f t="shared" si="1"/>
        <v>0</v>
      </c>
      <c r="R18" s="58" t="b">
        <f t="shared" si="2"/>
        <v>0</v>
      </c>
      <c r="S18" s="58" t="e">
        <f>OR(#REF!&lt;100000,LEN(#REF!)=5)</f>
        <v>#REF!</v>
      </c>
    </row>
    <row r="19" spans="1:19" ht="20.100000000000001" customHeight="1" x14ac:dyDescent="0.25">
      <c r="A19" s="98"/>
      <c r="B19" s="88"/>
      <c r="C19" s="89"/>
      <c r="D19" s="90" t="str">
        <f t="shared" si="3"/>
        <v/>
      </c>
      <c r="E19" s="89"/>
      <c r="F19" s="91"/>
      <c r="G19" s="92"/>
      <c r="H19" s="92"/>
      <c r="I19" s="92"/>
      <c r="J19" s="93" t="s">
        <v>3</v>
      </c>
      <c r="K19" s="93"/>
      <c r="L19" s="94"/>
      <c r="M19" s="94"/>
      <c r="N19" s="94"/>
      <c r="P19" s="58" t="b">
        <f t="shared" si="0"/>
        <v>1</v>
      </c>
      <c r="Q19" s="58" t="b">
        <f t="shared" si="1"/>
        <v>1</v>
      </c>
      <c r="R19" s="58" t="b">
        <f t="shared" si="2"/>
        <v>1</v>
      </c>
      <c r="S19" s="58" t="e">
        <f>OR(#REF!&lt;100000,LEN(#REF!)=5)</f>
        <v>#REF!</v>
      </c>
    </row>
    <row r="20" spans="1:19" ht="20.100000000000001" customHeight="1" x14ac:dyDescent="0.25">
      <c r="A20" s="98"/>
      <c r="B20" s="88"/>
      <c r="C20" s="89"/>
      <c r="D20" s="90" t="str">
        <f t="shared" si="3"/>
        <v/>
      </c>
      <c r="E20" s="89"/>
      <c r="F20" s="91" t="s">
        <v>74</v>
      </c>
      <c r="G20" s="92"/>
      <c r="H20" s="92" t="s">
        <v>74</v>
      </c>
      <c r="I20" s="92" t="s">
        <v>74</v>
      </c>
      <c r="J20" s="93" t="s">
        <v>3</v>
      </c>
      <c r="K20" s="93"/>
      <c r="L20" s="94"/>
      <c r="M20" s="94"/>
      <c r="N20" s="94"/>
      <c r="P20" s="58" t="b">
        <f t="shared" si="0"/>
        <v>1</v>
      </c>
      <c r="Q20" s="58" t="b">
        <f t="shared" si="1"/>
        <v>0</v>
      </c>
      <c r="R20" s="58" t="b">
        <f t="shared" si="2"/>
        <v>0</v>
      </c>
      <c r="S20" s="58" t="e">
        <f>OR(#REF!&lt;100000,LEN(#REF!)=5)</f>
        <v>#REF!</v>
      </c>
    </row>
    <row r="21" spans="1:19" ht="20.100000000000001" customHeight="1" x14ac:dyDescent="0.25">
      <c r="A21" s="98"/>
      <c r="B21" s="88"/>
      <c r="C21" s="89"/>
      <c r="D21" s="90" t="str">
        <f t="shared" si="3"/>
        <v/>
      </c>
      <c r="E21" s="89"/>
      <c r="F21" s="91" t="s">
        <v>74</v>
      </c>
      <c r="G21" s="92" t="s">
        <v>74</v>
      </c>
      <c r="H21" s="92" t="s">
        <v>74</v>
      </c>
      <c r="I21" s="92" t="s">
        <v>74</v>
      </c>
      <c r="J21" s="93" t="s">
        <v>3</v>
      </c>
      <c r="K21" s="93"/>
      <c r="L21" s="94"/>
      <c r="M21" s="94"/>
      <c r="N21" s="94"/>
      <c r="P21" s="58" t="b">
        <f t="shared" si="0"/>
        <v>0</v>
      </c>
      <c r="Q21" s="58" t="b">
        <f t="shared" si="1"/>
        <v>0</v>
      </c>
      <c r="R21" s="58" t="b">
        <f t="shared" si="2"/>
        <v>0</v>
      </c>
      <c r="S21" s="58" t="e">
        <f>OR(#REF!&lt;100000,LEN(#REF!)=5)</f>
        <v>#REF!</v>
      </c>
    </row>
    <row r="22" spans="1:19" ht="20.100000000000001" customHeight="1" x14ac:dyDescent="0.25">
      <c r="A22" s="98"/>
      <c r="B22" s="88"/>
      <c r="C22" s="89"/>
      <c r="D22" s="90" t="str">
        <f t="shared" si="3"/>
        <v/>
      </c>
      <c r="E22" s="89"/>
      <c r="F22" s="91" t="s">
        <v>74</v>
      </c>
      <c r="G22" s="92" t="s">
        <v>74</v>
      </c>
      <c r="H22" s="92" t="s">
        <v>74</v>
      </c>
      <c r="I22" s="92" t="s">
        <v>74</v>
      </c>
      <c r="J22" s="93" t="s">
        <v>3</v>
      </c>
      <c r="K22" s="93"/>
      <c r="L22" s="94"/>
      <c r="M22" s="94"/>
      <c r="N22" s="94"/>
      <c r="P22" s="58" t="b">
        <f t="shared" si="0"/>
        <v>0</v>
      </c>
      <c r="Q22" s="58" t="b">
        <f t="shared" si="1"/>
        <v>0</v>
      </c>
      <c r="R22" s="58" t="b">
        <f t="shared" si="2"/>
        <v>0</v>
      </c>
      <c r="S22" s="58" t="e">
        <f>OR(#REF!&lt;100000,LEN(#REF!)=5)</f>
        <v>#REF!</v>
      </c>
    </row>
    <row r="23" spans="1:19" ht="20.100000000000001" customHeight="1" x14ac:dyDescent="0.25">
      <c r="A23" s="98"/>
      <c r="B23" s="88"/>
      <c r="C23" s="89"/>
      <c r="D23" s="90" t="str">
        <f t="shared" si="3"/>
        <v/>
      </c>
      <c r="E23" s="89"/>
      <c r="F23" s="91" t="s">
        <v>74</v>
      </c>
      <c r="G23" s="92" t="s">
        <v>74</v>
      </c>
      <c r="H23" s="92" t="s">
        <v>74</v>
      </c>
      <c r="I23" s="92" t="s">
        <v>74</v>
      </c>
      <c r="J23" s="93" t="s">
        <v>3</v>
      </c>
      <c r="K23" s="93"/>
      <c r="L23" s="94"/>
      <c r="M23" s="94"/>
      <c r="N23" s="94"/>
      <c r="P23" s="58" t="b">
        <f t="shared" si="0"/>
        <v>0</v>
      </c>
      <c r="Q23" s="58" t="b">
        <f t="shared" si="1"/>
        <v>0</v>
      </c>
      <c r="R23" s="58" t="b">
        <f t="shared" si="2"/>
        <v>0</v>
      </c>
      <c r="S23" s="58" t="e">
        <f>OR(#REF!&lt;100000,LEN(#REF!)=5)</f>
        <v>#REF!</v>
      </c>
    </row>
    <row r="24" spans="1:19" ht="20.100000000000001" customHeight="1" x14ac:dyDescent="0.25">
      <c r="A24" s="98"/>
      <c r="B24" s="88"/>
      <c r="C24" s="89"/>
      <c r="D24" s="90" t="str">
        <f t="shared" si="3"/>
        <v/>
      </c>
      <c r="E24" s="89"/>
      <c r="F24" s="91" t="s">
        <v>74</v>
      </c>
      <c r="G24" s="92" t="s">
        <v>74</v>
      </c>
      <c r="H24" s="92" t="s">
        <v>74</v>
      </c>
      <c r="I24" s="92" t="s">
        <v>74</v>
      </c>
      <c r="J24" s="93" t="s">
        <v>3</v>
      </c>
      <c r="K24" s="93"/>
      <c r="L24" s="94"/>
      <c r="M24" s="94"/>
      <c r="N24" s="94"/>
      <c r="P24" s="58" t="b">
        <f t="shared" si="0"/>
        <v>0</v>
      </c>
      <c r="Q24" s="58" t="b">
        <f t="shared" si="1"/>
        <v>0</v>
      </c>
      <c r="R24" s="58" t="b">
        <f t="shared" si="2"/>
        <v>0</v>
      </c>
      <c r="S24" s="58" t="e">
        <f>OR(#REF!&lt;100000,LEN(#REF!)=5)</f>
        <v>#REF!</v>
      </c>
    </row>
    <row r="25" spans="1:19" ht="20.100000000000001" customHeight="1" x14ac:dyDescent="0.25">
      <c r="A25" s="98"/>
      <c r="B25" s="88"/>
      <c r="C25" s="89"/>
      <c r="D25" s="90" t="str">
        <f t="shared" si="3"/>
        <v/>
      </c>
      <c r="E25" s="89"/>
      <c r="F25" s="91" t="s">
        <v>74</v>
      </c>
      <c r="G25" s="92" t="s">
        <v>74</v>
      </c>
      <c r="H25" s="92" t="s">
        <v>74</v>
      </c>
      <c r="I25" s="92" t="s">
        <v>74</v>
      </c>
      <c r="J25" s="93" t="s">
        <v>3</v>
      </c>
      <c r="K25" s="93"/>
      <c r="L25" s="94"/>
      <c r="M25" s="94"/>
      <c r="N25" s="94"/>
      <c r="P25" s="58" t="b">
        <f t="shared" si="0"/>
        <v>0</v>
      </c>
      <c r="Q25" s="58" t="b">
        <f t="shared" si="1"/>
        <v>0</v>
      </c>
      <c r="R25" s="58" t="b">
        <f t="shared" si="2"/>
        <v>0</v>
      </c>
      <c r="S25" s="58" t="e">
        <f>OR(#REF!&lt;100000,LEN(#REF!)=5)</f>
        <v>#REF!</v>
      </c>
    </row>
    <row r="26" spans="1:19" ht="20.100000000000001" customHeight="1" x14ac:dyDescent="0.25">
      <c r="A26" s="98"/>
      <c r="B26" s="88"/>
      <c r="C26" s="89"/>
      <c r="D26" s="90" t="str">
        <f t="shared" si="3"/>
        <v/>
      </c>
      <c r="E26" s="89"/>
      <c r="F26" s="91" t="s">
        <v>74</v>
      </c>
      <c r="G26" s="92" t="s">
        <v>74</v>
      </c>
      <c r="H26" s="92" t="s">
        <v>74</v>
      </c>
      <c r="I26" s="92" t="s">
        <v>74</v>
      </c>
      <c r="J26" s="93" t="s">
        <v>3</v>
      </c>
      <c r="K26" s="93"/>
      <c r="L26" s="94"/>
      <c r="M26" s="94"/>
      <c r="N26" s="94"/>
      <c r="P26" s="58" t="b">
        <f t="shared" si="0"/>
        <v>0</v>
      </c>
      <c r="Q26" s="58" t="b">
        <f t="shared" si="1"/>
        <v>0</v>
      </c>
      <c r="R26" s="58" t="b">
        <f t="shared" si="2"/>
        <v>0</v>
      </c>
      <c r="S26" s="58" t="e">
        <f>OR(#REF!&lt;100000,LEN(#REF!)=5)</f>
        <v>#REF!</v>
      </c>
    </row>
    <row r="27" spans="1:19" ht="20.100000000000001" customHeight="1" x14ac:dyDescent="0.25">
      <c r="A27" s="98"/>
      <c r="B27" s="88"/>
      <c r="C27" s="89"/>
      <c r="D27" s="90" t="str">
        <f t="shared" si="3"/>
        <v/>
      </c>
      <c r="E27" s="89"/>
      <c r="F27" s="91" t="s">
        <v>74</v>
      </c>
      <c r="G27" s="92" t="s">
        <v>74</v>
      </c>
      <c r="H27" s="92" t="s">
        <v>74</v>
      </c>
      <c r="I27" s="92" t="s">
        <v>74</v>
      </c>
      <c r="J27" s="93" t="s">
        <v>3</v>
      </c>
      <c r="K27" s="93"/>
      <c r="L27" s="94"/>
      <c r="M27" s="94"/>
      <c r="N27" s="94"/>
      <c r="P27" s="58" t="b">
        <f t="shared" si="0"/>
        <v>0</v>
      </c>
      <c r="Q27" s="58" t="b">
        <f t="shared" si="1"/>
        <v>0</v>
      </c>
      <c r="R27" s="58" t="b">
        <f t="shared" si="2"/>
        <v>0</v>
      </c>
      <c r="S27" s="58" t="e">
        <f>OR(#REF!&lt;100000,LEN(#REF!)=5)</f>
        <v>#REF!</v>
      </c>
    </row>
    <row r="28" spans="1:19" ht="20.100000000000001" customHeight="1" x14ac:dyDescent="0.25">
      <c r="A28" s="98"/>
      <c r="B28" s="88"/>
      <c r="C28" s="89"/>
      <c r="D28" s="90" t="str">
        <f t="shared" si="3"/>
        <v/>
      </c>
      <c r="E28" s="89"/>
      <c r="F28" s="91" t="s">
        <v>74</v>
      </c>
      <c r="G28" s="92" t="s">
        <v>74</v>
      </c>
      <c r="H28" s="92" t="s">
        <v>74</v>
      </c>
      <c r="I28" s="92" t="s">
        <v>74</v>
      </c>
      <c r="J28" s="93" t="s">
        <v>3</v>
      </c>
      <c r="K28" s="93"/>
      <c r="L28" s="94"/>
      <c r="M28" s="94"/>
      <c r="N28" s="94"/>
      <c r="P28" s="58" t="b">
        <f t="shared" si="0"/>
        <v>0</v>
      </c>
      <c r="Q28" s="58" t="b">
        <f t="shared" si="1"/>
        <v>0</v>
      </c>
      <c r="R28" s="58" t="b">
        <f t="shared" si="2"/>
        <v>0</v>
      </c>
      <c r="S28" s="58" t="e">
        <f>OR(#REF!&lt;100000,LEN(#REF!)=5)</f>
        <v>#REF!</v>
      </c>
    </row>
    <row r="29" spans="1:19" ht="20.100000000000001" customHeight="1" x14ac:dyDescent="0.25">
      <c r="A29" s="98"/>
      <c r="B29" s="88"/>
      <c r="C29" s="89"/>
      <c r="D29" s="90" t="str">
        <f t="shared" si="3"/>
        <v/>
      </c>
      <c r="E29" s="89"/>
      <c r="F29" s="91" t="s">
        <v>74</v>
      </c>
      <c r="G29" s="92" t="s">
        <v>74</v>
      </c>
      <c r="H29" s="92" t="s">
        <v>74</v>
      </c>
      <c r="I29" s="92" t="s">
        <v>74</v>
      </c>
      <c r="J29" s="93" t="s">
        <v>3</v>
      </c>
      <c r="K29" s="93"/>
      <c r="L29" s="94"/>
      <c r="M29" s="94"/>
      <c r="N29" s="94"/>
      <c r="P29" s="58" t="b">
        <f t="shared" si="0"/>
        <v>0</v>
      </c>
      <c r="Q29" s="58" t="b">
        <f t="shared" si="1"/>
        <v>0</v>
      </c>
      <c r="R29" s="58" t="b">
        <f t="shared" si="2"/>
        <v>0</v>
      </c>
      <c r="S29" s="58" t="e">
        <f>OR(#REF!&lt;100000,LEN(#REF!)=5)</f>
        <v>#REF!</v>
      </c>
    </row>
    <row r="30" spans="1:19" ht="20.100000000000001" customHeight="1" x14ac:dyDescent="0.25">
      <c r="A30" s="98"/>
      <c r="B30" s="88"/>
      <c r="C30" s="89"/>
      <c r="D30" s="90" t="str">
        <f t="shared" si="3"/>
        <v/>
      </c>
      <c r="E30" s="89"/>
      <c r="F30" s="91" t="s">
        <v>74</v>
      </c>
      <c r="G30" s="92" t="s">
        <v>74</v>
      </c>
      <c r="H30" s="92" t="s">
        <v>74</v>
      </c>
      <c r="I30" s="92" t="s">
        <v>74</v>
      </c>
      <c r="J30" s="93" t="s">
        <v>3</v>
      </c>
      <c r="K30" s="93"/>
      <c r="L30" s="94"/>
      <c r="M30" s="94"/>
      <c r="N30" s="94"/>
      <c r="P30" s="58" t="b">
        <f t="shared" si="0"/>
        <v>0</v>
      </c>
      <c r="Q30" s="58" t="b">
        <f t="shared" si="1"/>
        <v>0</v>
      </c>
      <c r="R30" s="58" t="b">
        <f t="shared" si="2"/>
        <v>0</v>
      </c>
      <c r="S30" s="58" t="e">
        <f>OR(#REF!&lt;100000,LEN(#REF!)=5)</f>
        <v>#REF!</v>
      </c>
    </row>
    <row r="31" spans="1:19" ht="20.100000000000001" customHeight="1" thickBot="1" x14ac:dyDescent="0.3">
      <c r="A31" s="98"/>
      <c r="B31" s="88"/>
      <c r="C31" s="89"/>
      <c r="D31" s="101" t="str">
        <f t="shared" si="3"/>
        <v/>
      </c>
      <c r="E31" s="89"/>
      <c r="F31" s="91" t="s">
        <v>74</v>
      </c>
      <c r="G31" s="92" t="s">
        <v>74</v>
      </c>
      <c r="H31" s="92" t="s">
        <v>74</v>
      </c>
      <c r="I31" s="92" t="s">
        <v>74</v>
      </c>
      <c r="J31" s="93" t="s">
        <v>3</v>
      </c>
      <c r="K31" s="93"/>
      <c r="L31" s="94"/>
      <c r="M31" s="94"/>
      <c r="N31" s="94"/>
      <c r="P31" s="58" t="b">
        <f t="shared" si="0"/>
        <v>0</v>
      </c>
      <c r="Q31" s="58" t="b">
        <f t="shared" si="1"/>
        <v>0</v>
      </c>
      <c r="R31" s="58" t="b">
        <f t="shared" si="2"/>
        <v>0</v>
      </c>
      <c r="S31" s="58" t="e">
        <f>OR(#REF!&lt;100000,LEN(#REF!)=5)</f>
        <v>#REF!</v>
      </c>
    </row>
    <row r="32" spans="1:19" ht="20.100000000000001" customHeight="1" thickBot="1" x14ac:dyDescent="0.25">
      <c r="A32" s="254" t="s">
        <v>9</v>
      </c>
      <c r="B32" s="255"/>
      <c r="C32" s="102">
        <f>SUM(C12:C31)</f>
        <v>84.63</v>
      </c>
      <c r="D32" s="102">
        <f>SUM(D12:D31)</f>
        <v>14.1</v>
      </c>
      <c r="E32" s="102"/>
      <c r="F32" s="102">
        <f>SUM(F12:F31)</f>
        <v>70.53</v>
      </c>
      <c r="G32" s="103"/>
      <c r="H32" s="103"/>
      <c r="I32" s="103"/>
      <c r="J32" s="104"/>
      <c r="K32" s="104"/>
      <c r="L32" s="105"/>
      <c r="M32" s="106"/>
      <c r="N32" s="107"/>
    </row>
    <row r="34" spans="2:3" x14ac:dyDescent="0.2">
      <c r="B34" s="245" t="s">
        <v>8</v>
      </c>
      <c r="C34" s="246"/>
    </row>
    <row r="35" spans="2:3" x14ac:dyDescent="0.2">
      <c r="B35" s="108" t="s">
        <v>7</v>
      </c>
      <c r="C35" s="109" t="s">
        <v>6</v>
      </c>
    </row>
    <row r="36" spans="2:3" x14ac:dyDescent="0.2">
      <c r="B36" s="108" t="s">
        <v>5</v>
      </c>
      <c r="C36" s="109" t="s">
        <v>4</v>
      </c>
    </row>
    <row r="37" spans="2:3" x14ac:dyDescent="0.2">
      <c r="B37" s="108" t="s">
        <v>3</v>
      </c>
      <c r="C37" s="109" t="s">
        <v>2</v>
      </c>
    </row>
    <row r="38" spans="2:3" x14ac:dyDescent="0.2">
      <c r="B38" s="84" t="s">
        <v>1</v>
      </c>
      <c r="C38" s="110" t="s">
        <v>0</v>
      </c>
    </row>
  </sheetData>
  <mergeCells count="6">
    <mergeCell ref="B34:C34"/>
    <mergeCell ref="B1:E1"/>
    <mergeCell ref="B3:E3"/>
    <mergeCell ref="G8:J8"/>
    <mergeCell ref="G9:J9"/>
    <mergeCell ref="A32:B32"/>
  </mergeCells>
  <conditionalFormatting sqref="J12:K31">
    <cfRule type="expression" priority="8" stopIfTrue="1">
      <formula>AND(SUM($P12:$T12)&gt;0,NOT(ISBLANK(J12)))</formula>
    </cfRule>
    <cfRule type="expression" dxfId="292" priority="9" stopIfTrue="1">
      <formula>SUM($P12:$T12)&gt;0</formula>
    </cfRule>
  </conditionalFormatting>
  <conditionalFormatting sqref="E5 C12:C31 C5 B1:E1 B3:E3">
    <cfRule type="expression" dxfId="291" priority="10" stopIfTrue="1">
      <formula>ISBLANK(B1)</formula>
    </cfRule>
  </conditionalFormatting>
  <conditionalFormatting sqref="M12:N12 L14:N17 L19:N31">
    <cfRule type="expression" dxfId="290" priority="11" stopIfTrue="1">
      <formula>AND(NOT(ISBLANK($C12)),ISBLANK(L12))</formula>
    </cfRule>
  </conditionalFormatting>
  <conditionalFormatting sqref="B12:B31">
    <cfRule type="expression" dxfId="289" priority="12" stopIfTrue="1">
      <formula>AND(NOT(ISBLANK(C12)),ISBLANK(B12))</formula>
    </cfRule>
  </conditionalFormatting>
  <conditionalFormatting sqref="A12:A31">
    <cfRule type="expression" dxfId="288" priority="13" stopIfTrue="1">
      <formula>AND(NOT(ISBLANK(C12)),ISBLANK(A12))</formula>
    </cfRule>
  </conditionalFormatting>
  <conditionalFormatting sqref="E12:E31">
    <cfRule type="expression" dxfId="287" priority="14" stopIfTrue="1">
      <formula>AND(NOT(ISBLANK(C12)),ISBLANK(E12),B12="S")</formula>
    </cfRule>
  </conditionalFormatting>
  <conditionalFormatting sqref="N13">
    <cfRule type="expression" dxfId="286" priority="15" stopIfTrue="1">
      <formula>AND(NOT(ISBLANK($C18)),ISBLANK(N13))</formula>
    </cfRule>
  </conditionalFormatting>
  <conditionalFormatting sqref="N18">
    <cfRule type="expression" dxfId="285" priority="7" stopIfTrue="1">
      <formula>AND(NOT(ISBLANK($C18)),ISBLANK(N18))</formula>
    </cfRule>
  </conditionalFormatting>
  <conditionalFormatting sqref="L18">
    <cfRule type="expression" dxfId="284" priority="6" stopIfTrue="1">
      <formula>AND(NOT(ISBLANK($C18)),ISBLANK(L18))</formula>
    </cfRule>
  </conditionalFormatting>
  <conditionalFormatting sqref="L12">
    <cfRule type="expression" priority="4" stopIfTrue="1">
      <formula>AND(SUM($P12:$T12)&gt;0,NOT(ISBLANK(L12)))</formula>
    </cfRule>
    <cfRule type="expression" dxfId="283" priority="5" stopIfTrue="1">
      <formula>SUM($P12:$T12)&gt;0</formula>
    </cfRule>
  </conditionalFormatting>
  <conditionalFormatting sqref="L13">
    <cfRule type="expression" priority="2" stopIfTrue="1">
      <formula>AND(SUM($P13:$T13)&gt;0,NOT(ISBLANK(L13)))</formula>
    </cfRule>
    <cfRule type="expression" dxfId="282" priority="3" stopIfTrue="1">
      <formula>SUM($P13:$T13)&gt;0</formula>
    </cfRule>
  </conditionalFormatting>
  <conditionalFormatting sqref="M13">
    <cfRule type="expression" dxfId="281" priority="1" stopIfTrue="1">
      <formula>AND(NOT(ISBLANK($C13)),ISBLANK(M13))</formula>
    </cfRule>
  </conditionalFormatting>
  <dataValidations count="4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8"/>
  <sheetViews>
    <sheetView zoomScaleNormal="100" workbookViewId="0">
      <selection activeCell="B4" sqref="B4"/>
    </sheetView>
  </sheetViews>
  <sheetFormatPr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29.7109375" style="58" customWidth="1"/>
    <col min="11" max="11" width="50.7109375" style="58" customWidth="1"/>
    <col min="12" max="13" width="27.42578125" style="58" customWidth="1"/>
    <col min="14" max="14" width="9.140625" style="58"/>
    <col min="15" max="18" width="0" style="58" hidden="1" customWidth="1" outlineLevel="1"/>
    <col min="19" max="19" width="9.140625" style="58" collapsed="1"/>
    <col min="20" max="16384" width="9.140625" style="58"/>
  </cols>
  <sheetData>
    <row r="1" spans="1:25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6"/>
      <c r="L1" s="56"/>
      <c r="M1" s="57"/>
    </row>
    <row r="2" spans="1:25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1"/>
    </row>
    <row r="3" spans="1:25" ht="36.75" customHeight="1" x14ac:dyDescent="0.2">
      <c r="A3" s="62" t="s">
        <v>66</v>
      </c>
      <c r="B3" s="247" t="s">
        <v>13</v>
      </c>
      <c r="C3" s="248"/>
      <c r="D3" s="248"/>
      <c r="E3" s="249"/>
      <c r="F3" s="63"/>
      <c r="G3" s="63"/>
      <c r="H3" s="63"/>
      <c r="I3" s="63"/>
      <c r="J3" s="63"/>
      <c r="K3" s="60"/>
      <c r="L3" s="60"/>
      <c r="M3" s="61"/>
    </row>
    <row r="4" spans="1:25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1"/>
    </row>
    <row r="5" spans="1:25" ht="36" customHeight="1" x14ac:dyDescent="0.2">
      <c r="A5" s="64" t="s">
        <v>65</v>
      </c>
      <c r="B5" s="65" t="s">
        <v>64</v>
      </c>
      <c r="C5" s="66">
        <v>43899</v>
      </c>
      <c r="D5" s="65" t="s">
        <v>63</v>
      </c>
      <c r="E5" s="66">
        <v>43932</v>
      </c>
      <c r="F5" s="67"/>
      <c r="G5" s="68"/>
      <c r="H5" s="69"/>
      <c r="I5" s="69"/>
      <c r="J5" s="69"/>
      <c r="K5" s="60"/>
      <c r="L5" s="60"/>
      <c r="M5" s="61"/>
    </row>
    <row r="6" spans="1:25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1"/>
    </row>
    <row r="7" spans="1:25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1"/>
    </row>
    <row r="8" spans="1:25" x14ac:dyDescent="0.2">
      <c r="A8" s="119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71" t="s">
        <v>56</v>
      </c>
      <c r="K8" s="71" t="s">
        <v>55</v>
      </c>
      <c r="L8" s="73" t="s">
        <v>54</v>
      </c>
      <c r="M8" s="73" t="s">
        <v>53</v>
      </c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</row>
    <row r="9" spans="1:25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76" t="s">
        <v>48</v>
      </c>
      <c r="K9" s="76" t="s">
        <v>47</v>
      </c>
      <c r="L9" s="77"/>
      <c r="M9" s="78" t="s">
        <v>46</v>
      </c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</row>
    <row r="10" spans="1:25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138" t="s">
        <v>42</v>
      </c>
      <c r="H10" s="138" t="s">
        <v>41</v>
      </c>
      <c r="I10" s="213" t="s">
        <v>40</v>
      </c>
      <c r="J10" s="82" t="s">
        <v>39</v>
      </c>
      <c r="K10" s="83"/>
      <c r="L10" s="84"/>
      <c r="M10" s="85"/>
    </row>
    <row r="11" spans="1:25" ht="0.75" customHeight="1" x14ac:dyDescent="0.2">
      <c r="A11" s="86"/>
      <c r="B11" s="80"/>
      <c r="C11" s="80"/>
      <c r="D11" s="80"/>
      <c r="E11" s="80"/>
      <c r="F11" s="80"/>
      <c r="G11" s="214"/>
      <c r="H11" s="214"/>
      <c r="I11" s="214"/>
      <c r="J11" s="138"/>
      <c r="K11" s="83"/>
      <c r="L11" s="84"/>
      <c r="M11" s="84"/>
    </row>
    <row r="12" spans="1:25" ht="20.100000000000001" customHeight="1" x14ac:dyDescent="0.25">
      <c r="A12" s="113">
        <v>43929</v>
      </c>
      <c r="B12" s="88" t="s">
        <v>5</v>
      </c>
      <c r="C12" s="89">
        <v>9.99</v>
      </c>
      <c r="D12" s="90"/>
      <c r="E12" s="117"/>
      <c r="F12" s="215">
        <v>9.99</v>
      </c>
      <c r="G12" s="216">
        <v>110</v>
      </c>
      <c r="H12" s="92">
        <v>4400</v>
      </c>
      <c r="I12" s="217" t="s">
        <v>114</v>
      </c>
      <c r="J12" s="218" t="s">
        <v>13</v>
      </c>
      <c r="K12" s="13" t="s">
        <v>115</v>
      </c>
      <c r="L12" s="13" t="s">
        <v>116</v>
      </c>
      <c r="M12" s="13" t="s">
        <v>117</v>
      </c>
      <c r="O12" s="58" t="b">
        <f>OR(G12&lt;100,LEN(G12)=2)</f>
        <v>0</v>
      </c>
      <c r="P12" s="58" t="b">
        <f>OR(H12&lt;1000,LEN(H12)=3)</f>
        <v>0</v>
      </c>
    </row>
    <row r="13" spans="1:25" ht="20.100000000000001" customHeight="1" x14ac:dyDescent="0.25">
      <c r="A13" s="113"/>
      <c r="B13" s="88"/>
      <c r="C13" s="89"/>
      <c r="D13" s="90"/>
      <c r="E13" s="89"/>
      <c r="F13" s="215"/>
      <c r="G13" s="216"/>
      <c r="H13" s="92"/>
      <c r="I13" s="217"/>
      <c r="J13" s="218"/>
      <c r="K13" s="13"/>
      <c r="L13" s="13"/>
      <c r="M13" s="13"/>
      <c r="O13" s="58" t="b">
        <f t="shared" ref="O13:O31" si="0">OR(G13&lt;100,LEN(G13)=2)</f>
        <v>1</v>
      </c>
      <c r="P13" s="58" t="b">
        <f t="shared" ref="P13:P31" si="1">OR(H13&lt;1000,LEN(H13)=3)</f>
        <v>1</v>
      </c>
      <c r="Q13" s="58" t="b">
        <f t="shared" ref="Q13:Q31" si="2">IF(I13&lt;1000,TRUE)</f>
        <v>1</v>
      </c>
      <c r="R13" s="58" t="e">
        <f>OR(#REF!&lt;100000,LEN(#REF!)=5)</f>
        <v>#REF!</v>
      </c>
    </row>
    <row r="14" spans="1:25" ht="20.100000000000001" customHeight="1" x14ac:dyDescent="0.25">
      <c r="A14" s="113"/>
      <c r="B14" s="88"/>
      <c r="C14" s="89"/>
      <c r="D14" s="90"/>
      <c r="E14" s="89"/>
      <c r="F14" s="215"/>
      <c r="G14" s="216"/>
      <c r="H14" s="92"/>
      <c r="I14" s="217"/>
      <c r="J14" s="218"/>
      <c r="K14" s="13"/>
      <c r="L14" s="13"/>
      <c r="M14" s="13"/>
      <c r="O14" s="58" t="b">
        <f t="shared" si="0"/>
        <v>1</v>
      </c>
      <c r="P14" s="58" t="b">
        <f t="shared" si="1"/>
        <v>1</v>
      </c>
      <c r="Q14" s="58" t="b">
        <f t="shared" si="2"/>
        <v>1</v>
      </c>
      <c r="R14" s="58" t="e">
        <f>OR(#REF!&lt;100000,LEN(#REF!)=5)</f>
        <v>#REF!</v>
      </c>
    </row>
    <row r="15" spans="1:25" ht="20.100000000000001" customHeight="1" x14ac:dyDescent="0.25">
      <c r="A15" s="113"/>
      <c r="B15" s="88"/>
      <c r="C15" s="89"/>
      <c r="D15" s="90"/>
      <c r="E15" s="89"/>
      <c r="F15" s="215"/>
      <c r="G15" s="216"/>
      <c r="H15" s="92"/>
      <c r="I15" s="217"/>
      <c r="J15" s="218"/>
      <c r="K15" s="13"/>
      <c r="L15" s="13"/>
      <c r="M15" s="13"/>
      <c r="O15" s="58" t="b">
        <f t="shared" si="0"/>
        <v>1</v>
      </c>
      <c r="P15" s="58" t="b">
        <f t="shared" si="1"/>
        <v>1</v>
      </c>
      <c r="Q15" s="58" t="b">
        <f t="shared" si="2"/>
        <v>1</v>
      </c>
      <c r="R15" s="58" t="e">
        <f>OR(#REF!&lt;100000,LEN(#REF!)=5)</f>
        <v>#REF!</v>
      </c>
    </row>
    <row r="16" spans="1:25" ht="20.100000000000001" customHeight="1" x14ac:dyDescent="0.25">
      <c r="A16" s="113"/>
      <c r="B16" s="88"/>
      <c r="C16" s="89"/>
      <c r="D16" s="90"/>
      <c r="E16" s="89"/>
      <c r="F16" s="215"/>
      <c r="G16" s="216"/>
      <c r="H16" s="92"/>
      <c r="I16" s="217"/>
      <c r="J16" s="218"/>
      <c r="K16" s="13"/>
      <c r="L16" s="13"/>
      <c r="M16" s="13"/>
      <c r="O16" s="58" t="b">
        <f t="shared" si="0"/>
        <v>1</v>
      </c>
      <c r="P16" s="58" t="b">
        <f t="shared" si="1"/>
        <v>1</v>
      </c>
      <c r="Q16" s="58" t="b">
        <f t="shared" si="2"/>
        <v>1</v>
      </c>
      <c r="R16" s="58" t="e">
        <f>OR(#REF!&lt;100000,LEN(#REF!)=5)</f>
        <v>#REF!</v>
      </c>
    </row>
    <row r="17" spans="1:18" ht="20.100000000000001" customHeight="1" x14ac:dyDescent="0.25">
      <c r="A17" s="113"/>
      <c r="B17" s="88"/>
      <c r="C17" s="89"/>
      <c r="D17" s="90"/>
      <c r="E17" s="89"/>
      <c r="F17" s="215"/>
      <c r="G17" s="216"/>
      <c r="H17" s="92"/>
      <c r="I17" s="217"/>
      <c r="J17" s="218"/>
      <c r="K17" s="13"/>
      <c r="L17" s="13"/>
      <c r="M17" s="13"/>
      <c r="O17" s="58" t="b">
        <f t="shared" si="0"/>
        <v>1</v>
      </c>
      <c r="P17" s="58" t="b">
        <f t="shared" si="1"/>
        <v>1</v>
      </c>
      <c r="Q17" s="58" t="b">
        <f t="shared" si="2"/>
        <v>1</v>
      </c>
      <c r="R17" s="58" t="e">
        <f>OR(#REF!&lt;100000,LEN(#REF!)=5)</f>
        <v>#REF!</v>
      </c>
    </row>
    <row r="18" spans="1:18" ht="20.100000000000001" customHeight="1" x14ac:dyDescent="0.25">
      <c r="A18" s="113"/>
      <c r="B18" s="88"/>
      <c r="C18" s="89"/>
      <c r="D18" s="90"/>
      <c r="E18" s="89"/>
      <c r="F18" s="215"/>
      <c r="G18" s="216"/>
      <c r="H18" s="92"/>
      <c r="I18" s="217"/>
      <c r="J18" s="218"/>
      <c r="K18" s="13"/>
      <c r="L18" s="13"/>
      <c r="M18" s="13"/>
      <c r="O18" s="58" t="b">
        <f t="shared" si="0"/>
        <v>1</v>
      </c>
      <c r="P18" s="58" t="b">
        <f t="shared" si="1"/>
        <v>1</v>
      </c>
    </row>
    <row r="19" spans="1:18" ht="20.100000000000001" customHeight="1" x14ac:dyDescent="0.25">
      <c r="A19" s="113"/>
      <c r="B19" s="88"/>
      <c r="C19" s="89"/>
      <c r="D19" s="90"/>
      <c r="E19" s="89"/>
      <c r="F19" s="215"/>
      <c r="G19" s="216"/>
      <c r="H19" s="92"/>
      <c r="I19" s="217"/>
      <c r="J19" s="218"/>
      <c r="K19" s="13"/>
      <c r="L19" s="13"/>
      <c r="M19" s="13"/>
    </row>
    <row r="20" spans="1:18" ht="20.100000000000001" customHeight="1" x14ac:dyDescent="0.25">
      <c r="A20" s="113"/>
      <c r="B20" s="88"/>
      <c r="C20" s="89"/>
      <c r="D20" s="90"/>
      <c r="E20" s="89"/>
      <c r="F20" s="215"/>
      <c r="G20" s="216"/>
      <c r="H20" s="92"/>
      <c r="I20" s="217"/>
      <c r="J20" s="218"/>
      <c r="K20" s="13"/>
      <c r="L20" s="13"/>
      <c r="M20" s="13"/>
    </row>
    <row r="21" spans="1:18" ht="20.100000000000001" customHeight="1" x14ac:dyDescent="0.25">
      <c r="A21" s="113"/>
      <c r="B21" s="88"/>
      <c r="C21" s="89"/>
      <c r="D21" s="90"/>
      <c r="E21" s="89"/>
      <c r="F21" s="215"/>
      <c r="G21" s="216"/>
      <c r="H21" s="92"/>
      <c r="I21" s="217"/>
      <c r="J21" s="218"/>
      <c r="K21" s="13"/>
      <c r="L21" s="13"/>
      <c r="M21" s="13"/>
    </row>
    <row r="22" spans="1:18" ht="20.100000000000001" customHeight="1" x14ac:dyDescent="0.25">
      <c r="A22" s="113"/>
      <c r="B22" s="88"/>
      <c r="C22" s="89"/>
      <c r="D22" s="90"/>
      <c r="E22" s="89"/>
      <c r="F22" s="215"/>
      <c r="G22" s="216"/>
      <c r="H22" s="92"/>
      <c r="I22" s="217"/>
      <c r="J22" s="218"/>
      <c r="K22" s="13"/>
      <c r="L22" s="13"/>
      <c r="M22" s="13"/>
    </row>
    <row r="23" spans="1:18" ht="20.100000000000001" customHeight="1" x14ac:dyDescent="0.25">
      <c r="A23" s="113"/>
      <c r="B23" s="88"/>
      <c r="C23" s="89"/>
      <c r="D23" s="90"/>
      <c r="E23" s="89"/>
      <c r="F23" s="215"/>
      <c r="G23" s="216"/>
      <c r="H23" s="92"/>
      <c r="I23" s="217"/>
      <c r="J23" s="218"/>
      <c r="K23" s="13"/>
      <c r="L23" s="13"/>
      <c r="M23" s="13"/>
      <c r="O23" s="58" t="b">
        <f t="shared" si="0"/>
        <v>1</v>
      </c>
      <c r="P23" s="58" t="b">
        <f t="shared" si="1"/>
        <v>1</v>
      </c>
      <c r="Q23" s="58" t="b">
        <f t="shared" si="2"/>
        <v>1</v>
      </c>
      <c r="R23" s="58" t="e">
        <f>OR(#REF!&lt;100000,LEN(#REF!)=5)</f>
        <v>#REF!</v>
      </c>
    </row>
    <row r="24" spans="1:18" ht="20.100000000000001" customHeight="1" x14ac:dyDescent="0.25">
      <c r="A24" s="113"/>
      <c r="B24" s="88"/>
      <c r="C24" s="89"/>
      <c r="D24" s="219"/>
      <c r="E24" s="89"/>
      <c r="F24" s="215"/>
      <c r="G24" s="216"/>
      <c r="H24" s="92"/>
      <c r="I24" s="217"/>
      <c r="J24" s="218"/>
      <c r="K24" s="13"/>
      <c r="L24" s="13"/>
      <c r="M24" s="13"/>
    </row>
    <row r="25" spans="1:18" ht="20.100000000000001" customHeight="1" x14ac:dyDescent="0.25">
      <c r="A25" s="113"/>
      <c r="B25" s="88"/>
      <c r="C25" s="89"/>
      <c r="D25" s="219"/>
      <c r="E25" s="89"/>
      <c r="F25" s="215"/>
      <c r="G25" s="216"/>
      <c r="H25" s="92"/>
      <c r="I25" s="217"/>
      <c r="J25" s="218"/>
      <c r="K25" s="13"/>
      <c r="L25" s="13"/>
      <c r="M25" s="13"/>
    </row>
    <row r="26" spans="1:18" ht="20.100000000000001" customHeight="1" x14ac:dyDescent="0.25">
      <c r="A26" s="113"/>
      <c r="B26" s="88"/>
      <c r="C26" s="89"/>
      <c r="D26" s="219"/>
      <c r="E26" s="89"/>
      <c r="F26" s="215"/>
      <c r="G26" s="216"/>
      <c r="H26" s="92"/>
      <c r="I26" s="217"/>
      <c r="J26" s="218"/>
      <c r="K26" s="13"/>
      <c r="L26" s="13"/>
      <c r="M26" s="13"/>
    </row>
    <row r="27" spans="1:18" ht="20.100000000000001" customHeight="1" x14ac:dyDescent="0.25">
      <c r="A27" s="113"/>
      <c r="B27" s="88"/>
      <c r="C27" s="89"/>
      <c r="D27" s="219"/>
      <c r="E27" s="89"/>
      <c r="F27" s="215"/>
      <c r="G27" s="216"/>
      <c r="H27" s="92"/>
      <c r="I27" s="217"/>
      <c r="J27" s="218"/>
      <c r="K27" s="13"/>
      <c r="L27" s="13"/>
      <c r="M27" s="13"/>
    </row>
    <row r="28" spans="1:18" ht="20.100000000000001" customHeight="1" x14ac:dyDescent="0.25">
      <c r="A28" s="113"/>
      <c r="B28" s="88"/>
      <c r="C28" s="89"/>
      <c r="D28" s="219"/>
      <c r="E28" s="89"/>
      <c r="F28" s="215"/>
      <c r="G28" s="216"/>
      <c r="H28" s="92"/>
      <c r="I28" s="217"/>
      <c r="J28" s="218"/>
      <c r="K28" s="13"/>
      <c r="L28" s="13"/>
      <c r="M28" s="13"/>
    </row>
    <row r="29" spans="1:18" ht="20.100000000000001" customHeight="1" x14ac:dyDescent="0.25">
      <c r="A29" s="113"/>
      <c r="B29" s="88"/>
      <c r="C29" s="89"/>
      <c r="D29" s="219"/>
      <c r="E29" s="89"/>
      <c r="F29" s="215"/>
      <c r="G29" s="216"/>
      <c r="H29" s="92"/>
      <c r="I29" s="217"/>
      <c r="J29" s="218"/>
      <c r="K29" s="13"/>
      <c r="L29" s="13"/>
      <c r="M29" s="13"/>
    </row>
    <row r="30" spans="1:18" ht="20.100000000000001" customHeight="1" x14ac:dyDescent="0.25">
      <c r="A30" s="113"/>
      <c r="B30" s="88"/>
      <c r="C30" s="89"/>
      <c r="D30" s="219"/>
      <c r="E30" s="89"/>
      <c r="F30" s="215"/>
      <c r="G30" s="216"/>
      <c r="H30" s="92"/>
      <c r="I30" s="217"/>
      <c r="J30" s="218"/>
      <c r="K30" s="13"/>
      <c r="L30" s="13"/>
      <c r="M30" s="13"/>
    </row>
    <row r="31" spans="1:18" ht="20.100000000000001" customHeight="1" thickBot="1" x14ac:dyDescent="0.3">
      <c r="A31" s="220"/>
      <c r="B31" s="88"/>
      <c r="C31" s="89"/>
      <c r="D31" s="101"/>
      <c r="E31" s="89"/>
      <c r="F31" s="215"/>
      <c r="G31" s="216"/>
      <c r="H31" s="92"/>
      <c r="I31" s="217"/>
      <c r="J31" s="218"/>
      <c r="K31" s="13"/>
      <c r="L31" s="13"/>
      <c r="M31" s="13"/>
      <c r="O31" s="58" t="b">
        <f t="shared" si="0"/>
        <v>1</v>
      </c>
      <c r="P31" s="58" t="b">
        <f t="shared" si="1"/>
        <v>1</v>
      </c>
      <c r="Q31" s="58" t="b">
        <f t="shared" si="2"/>
        <v>1</v>
      </c>
      <c r="R31" s="58" t="e">
        <f>OR(#REF!&lt;100000,LEN(#REF!)=5)</f>
        <v>#REF!</v>
      </c>
    </row>
    <row r="32" spans="1:18" ht="20.100000000000001" customHeight="1" thickBot="1" x14ac:dyDescent="0.25">
      <c r="A32" s="254" t="s">
        <v>9</v>
      </c>
      <c r="B32" s="255"/>
      <c r="C32" s="102">
        <f>SUM(C12:C31)</f>
        <v>9.99</v>
      </c>
      <c r="D32" s="102">
        <f>SUM(D12:D31)</f>
        <v>0</v>
      </c>
      <c r="E32" s="102"/>
      <c r="F32" s="221">
        <f>SUM(F12:F31)</f>
        <v>9.99</v>
      </c>
      <c r="G32" s="222"/>
      <c r="H32" s="103"/>
      <c r="I32" s="223"/>
      <c r="J32" s="224"/>
      <c r="K32" s="105"/>
      <c r="L32" s="106"/>
      <c r="M32" s="107"/>
    </row>
    <row r="34" spans="2:3" x14ac:dyDescent="0.2">
      <c r="B34" s="245" t="s">
        <v>8</v>
      </c>
      <c r="C34" s="246"/>
    </row>
    <row r="35" spans="2:3" x14ac:dyDescent="0.2">
      <c r="B35" s="108" t="s">
        <v>7</v>
      </c>
      <c r="C35" s="109" t="s">
        <v>6</v>
      </c>
    </row>
    <row r="36" spans="2:3" x14ac:dyDescent="0.2">
      <c r="B36" s="108" t="s">
        <v>5</v>
      </c>
      <c r="C36" s="109" t="s">
        <v>4</v>
      </c>
    </row>
    <row r="37" spans="2:3" x14ac:dyDescent="0.2">
      <c r="B37" s="108" t="s">
        <v>3</v>
      </c>
      <c r="C37" s="109" t="s">
        <v>2</v>
      </c>
    </row>
    <row r="38" spans="2:3" x14ac:dyDescent="0.2">
      <c r="B38" s="84" t="s">
        <v>1</v>
      </c>
      <c r="C38" s="110" t="s">
        <v>0</v>
      </c>
    </row>
  </sheetData>
  <autoFilter ref="G1:G38"/>
  <mergeCells count="6">
    <mergeCell ref="B34:C34"/>
    <mergeCell ref="B1:E1"/>
    <mergeCell ref="B3:E3"/>
    <mergeCell ref="G8:I8"/>
    <mergeCell ref="G9:I9"/>
    <mergeCell ref="A32:B32"/>
  </mergeCells>
  <conditionalFormatting sqref="E5 C5 B1:E1 B3:E3 C12:C31">
    <cfRule type="expression" dxfId="280" priority="3" stopIfTrue="1">
      <formula>ISBLANK(B1)</formula>
    </cfRule>
  </conditionalFormatting>
  <conditionalFormatting sqref="K12:M31">
    <cfRule type="expression" dxfId="279" priority="4" stopIfTrue="1">
      <formula>AND(NOT(ISBLANK($C12)),ISBLANK(K12))</formula>
    </cfRule>
  </conditionalFormatting>
  <conditionalFormatting sqref="B12:B31">
    <cfRule type="expression" dxfId="278" priority="5" stopIfTrue="1">
      <formula>AND(NOT(ISBLANK(C12)),ISBLANK(B12))</formula>
    </cfRule>
  </conditionalFormatting>
  <conditionalFormatting sqref="A12:A31">
    <cfRule type="expression" dxfId="277" priority="6" stopIfTrue="1">
      <formula>AND(NOT(ISBLANK(C12)),ISBLANK(A12))</formula>
    </cfRule>
  </conditionalFormatting>
  <conditionalFormatting sqref="E13:E31">
    <cfRule type="expression" dxfId="276" priority="7" stopIfTrue="1">
      <formula>AND(NOT(ISBLANK(C13)),ISBLANK(E13),B13="S")</formula>
    </cfRule>
  </conditionalFormatting>
  <conditionalFormatting sqref="J12:J31">
    <cfRule type="expression" priority="1" stopIfTrue="1">
      <formula>AND(SUM($O12:$S12)&gt;0,NOT(ISBLANK(J12)))</formula>
    </cfRule>
    <cfRule type="expression" dxfId="275" priority="2" stopIfTrue="1">
      <formula>SUM($O12:$S12)&gt;0</formula>
    </cfRule>
  </conditionalFormatting>
  <conditionalFormatting sqref="E12">
    <cfRule type="expression" dxfId="274" priority="8" stopIfTrue="1">
      <formula>AND(NOT(ISBLANK(#REF!)),ISBLANK(E12),#REF!="S")</formula>
    </cfRule>
  </conditionalFormatting>
  <dataValidations count="4">
    <dataValidation type="list" allowBlank="1" showInputMessage="1" showErrorMessage="1" sqref="B12:B31">
      <formula1>$B$35:$B$38</formula1>
    </dataValidation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</dataValidations>
  <pageMargins left="0.37" right="0.31" top="0.68" bottom="0.68" header="0.34" footer="0.25"/>
  <pageSetup paperSize="9" scale="57" orientation="landscape" r:id="rId1"/>
  <headerFooter alignWithMargins="0">
    <oddFooter>&amp;L&amp;Z&amp;F&amp;RPrinted 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48547"/>
  <sheetViews>
    <sheetView zoomScale="80" zoomScaleNormal="80" workbookViewId="0">
      <selection activeCell="B4" sqref="B4"/>
    </sheetView>
  </sheetViews>
  <sheetFormatPr defaultColWidth="9.140625" defaultRowHeight="12.75" outlineLevelCol="1" x14ac:dyDescent="0.2"/>
  <cols>
    <col min="1" max="1" width="11.85546875" style="1" bestFit="1" customWidth="1"/>
    <col min="2" max="2" width="10.42578125" style="1" customWidth="1"/>
    <col min="3" max="6" width="15.7109375" style="1" customWidth="1"/>
    <col min="7" max="7" width="8.42578125" style="1" hidden="1" customWidth="1"/>
    <col min="8" max="8" width="9" style="1" hidden="1" customWidth="1"/>
    <col min="9" max="9" width="11.7109375" style="1" hidden="1" customWidth="1"/>
    <col min="10" max="10" width="3" style="1" hidden="1" customWidth="1"/>
    <col min="11" max="11" width="29.7109375" style="1" hidden="1" customWidth="1"/>
    <col min="12" max="12" width="50.7109375" style="1" customWidth="1"/>
    <col min="13" max="14" width="27.42578125" style="1" customWidth="1"/>
    <col min="15" max="15" width="9.140625" style="1"/>
    <col min="16" max="19" width="9.140625" style="1" hidden="1" customWidth="1" outlineLevel="1"/>
    <col min="20" max="20" width="9.140625" style="1" collapsed="1"/>
    <col min="21" max="16384" width="9.140625" style="1"/>
  </cols>
  <sheetData>
    <row r="1" spans="1:26" ht="36.75" customHeight="1" x14ac:dyDescent="0.2">
      <c r="A1" s="53" t="s">
        <v>68</v>
      </c>
      <c r="B1" s="258" t="s">
        <v>67</v>
      </c>
      <c r="C1" s="259"/>
      <c r="D1" s="259"/>
      <c r="E1" s="260"/>
      <c r="F1" s="52"/>
      <c r="G1" s="52"/>
      <c r="H1" s="52"/>
      <c r="I1" s="52"/>
      <c r="J1" s="52"/>
      <c r="K1" s="52"/>
      <c r="L1" s="51"/>
      <c r="M1" s="51"/>
      <c r="N1" s="50"/>
    </row>
    <row r="2" spans="1:26" x14ac:dyDescent="0.2">
      <c r="A2" s="41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39"/>
    </row>
    <row r="3" spans="1:26" ht="36.75" customHeight="1" x14ac:dyDescent="0.2">
      <c r="A3" s="49" t="s">
        <v>66</v>
      </c>
      <c r="B3" s="258" t="s">
        <v>182</v>
      </c>
      <c r="C3" s="259"/>
      <c r="D3" s="259"/>
      <c r="E3" s="260"/>
      <c r="F3" s="48"/>
      <c r="G3" s="48"/>
      <c r="H3" s="48"/>
      <c r="I3" s="48"/>
      <c r="J3" s="48"/>
      <c r="K3" s="48"/>
      <c r="L3" s="40"/>
      <c r="M3" s="40"/>
      <c r="N3" s="39"/>
    </row>
    <row r="4" spans="1:26" x14ac:dyDescent="0.2">
      <c r="A4" s="4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39"/>
    </row>
    <row r="5" spans="1:26" ht="36" customHeight="1" x14ac:dyDescent="0.2">
      <c r="A5" s="47" t="s">
        <v>65</v>
      </c>
      <c r="B5" s="46" t="s">
        <v>64</v>
      </c>
      <c r="C5" s="45">
        <v>43906</v>
      </c>
      <c r="D5" s="46" t="s">
        <v>63</v>
      </c>
      <c r="E5" s="45">
        <v>43928</v>
      </c>
      <c r="F5" s="44"/>
      <c r="G5" s="43"/>
      <c r="H5" s="42"/>
      <c r="I5" s="42"/>
      <c r="J5" s="42"/>
      <c r="K5" s="42"/>
      <c r="L5" s="40"/>
      <c r="M5" s="40"/>
      <c r="N5" s="39"/>
    </row>
    <row r="6" spans="1:26" x14ac:dyDescent="0.2">
      <c r="A6" s="41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9"/>
    </row>
    <row r="7" spans="1:26" x14ac:dyDescent="0.2">
      <c r="A7" s="41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39"/>
    </row>
    <row r="8" spans="1:26" x14ac:dyDescent="0.2">
      <c r="A8" s="38" t="s">
        <v>62</v>
      </c>
      <c r="B8" s="37" t="s">
        <v>60</v>
      </c>
      <c r="C8" s="37" t="s">
        <v>61</v>
      </c>
      <c r="D8" s="37" t="s">
        <v>60</v>
      </c>
      <c r="E8" s="37" t="s">
        <v>59</v>
      </c>
      <c r="F8" s="37" t="s">
        <v>58</v>
      </c>
      <c r="G8" s="256" t="s">
        <v>57</v>
      </c>
      <c r="H8" s="261"/>
      <c r="I8" s="261"/>
      <c r="J8" s="257"/>
      <c r="K8" s="38" t="s">
        <v>56</v>
      </c>
      <c r="L8" s="37" t="s">
        <v>55</v>
      </c>
      <c r="M8" s="36" t="s">
        <v>54</v>
      </c>
      <c r="N8" s="36" t="s">
        <v>53</v>
      </c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x14ac:dyDescent="0.2">
      <c r="A9" s="35" t="s">
        <v>52</v>
      </c>
      <c r="B9" s="34" t="s">
        <v>51</v>
      </c>
      <c r="C9" s="34" t="s">
        <v>49</v>
      </c>
      <c r="D9" s="34" t="s">
        <v>49</v>
      </c>
      <c r="E9" s="34" t="s">
        <v>50</v>
      </c>
      <c r="F9" s="34" t="s">
        <v>49</v>
      </c>
      <c r="G9" s="262"/>
      <c r="H9" s="263"/>
      <c r="I9" s="263"/>
      <c r="J9" s="264"/>
      <c r="K9" s="35" t="s">
        <v>48</v>
      </c>
      <c r="L9" s="34" t="s">
        <v>47</v>
      </c>
      <c r="M9" s="33"/>
      <c r="N9" s="32" t="s">
        <v>46</v>
      </c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x14ac:dyDescent="0.2">
      <c r="A10" s="30" t="s">
        <v>45</v>
      </c>
      <c r="B10" s="26" t="s">
        <v>44</v>
      </c>
      <c r="C10" s="26" t="s">
        <v>43</v>
      </c>
      <c r="D10" s="26" t="s">
        <v>43</v>
      </c>
      <c r="E10" s="26" t="s">
        <v>43</v>
      </c>
      <c r="F10" s="26" t="s">
        <v>43</v>
      </c>
      <c r="G10" s="25" t="s">
        <v>42</v>
      </c>
      <c r="H10" s="25" t="s">
        <v>41</v>
      </c>
      <c r="I10" s="25" t="s">
        <v>40</v>
      </c>
      <c r="J10" s="25"/>
      <c r="K10" s="29" t="s">
        <v>39</v>
      </c>
      <c r="L10" s="24"/>
      <c r="M10" s="4"/>
      <c r="N10" s="28"/>
    </row>
    <row r="11" spans="1:26" ht="0.75" customHeight="1" x14ac:dyDescent="0.2">
      <c r="A11" s="27"/>
      <c r="B11" s="26"/>
      <c r="C11" s="26"/>
      <c r="D11" s="26"/>
      <c r="E11" s="26"/>
      <c r="F11" s="26"/>
      <c r="G11" s="25"/>
      <c r="H11" s="25"/>
      <c r="I11" s="25"/>
      <c r="J11" s="25"/>
      <c r="K11" s="25"/>
      <c r="L11" s="24"/>
      <c r="M11" s="4"/>
      <c r="N11" s="4"/>
    </row>
    <row r="12" spans="1:26" ht="15.75" x14ac:dyDescent="0.25">
      <c r="A12" s="19">
        <v>43906</v>
      </c>
      <c r="B12" s="23" t="s">
        <v>1</v>
      </c>
      <c r="C12" s="16">
        <v>9.2799999999999994</v>
      </c>
      <c r="D12" s="17">
        <v>0</v>
      </c>
      <c r="E12" s="16"/>
      <c r="F12" s="15">
        <f>C12-D12</f>
        <v>9.2799999999999994</v>
      </c>
      <c r="G12" s="2">
        <v>110</v>
      </c>
      <c r="H12" s="2">
        <v>2001</v>
      </c>
      <c r="I12" s="22"/>
      <c r="J12" s="14" t="s">
        <v>3</v>
      </c>
      <c r="K12" s="14" t="s">
        <v>13</v>
      </c>
      <c r="L12" s="13" t="s">
        <v>38</v>
      </c>
      <c r="M12" s="13" t="s">
        <v>37</v>
      </c>
      <c r="N12" s="20" t="s">
        <v>24</v>
      </c>
    </row>
    <row r="13" spans="1:26" ht="33" customHeight="1" x14ac:dyDescent="0.25">
      <c r="A13" s="19">
        <v>43906</v>
      </c>
      <c r="B13" s="23" t="s">
        <v>3</v>
      </c>
      <c r="C13" s="16">
        <v>2.99</v>
      </c>
      <c r="D13" s="17">
        <v>0.49</v>
      </c>
      <c r="E13" s="16"/>
      <c r="F13" s="15">
        <f>C13-D13</f>
        <v>2.5</v>
      </c>
      <c r="G13" s="2">
        <v>110</v>
      </c>
      <c r="H13" s="2">
        <v>2001</v>
      </c>
      <c r="I13" s="22"/>
      <c r="J13" s="14" t="s">
        <v>3</v>
      </c>
      <c r="K13" s="14" t="s">
        <v>13</v>
      </c>
      <c r="L13" s="13" t="s">
        <v>36</v>
      </c>
      <c r="M13" s="13" t="s">
        <v>26</v>
      </c>
      <c r="N13" s="20" t="s">
        <v>24</v>
      </c>
      <c r="P13" s="1" t="b">
        <f>OR(G13&lt;100,LEN(G13)=2)</f>
        <v>0</v>
      </c>
      <c r="Q13" s="1" t="b">
        <f>OR(H13&lt;1000,LEN(H13)=3)</f>
        <v>0</v>
      </c>
      <c r="R13" s="1" t="b">
        <f>IF(I13&lt;1000,TRUE)</f>
        <v>1</v>
      </c>
      <c r="S13" s="1" t="e">
        <f>OR(#REF!&lt;100000,LEN(#REF!)=5)</f>
        <v>#REF!</v>
      </c>
      <c r="T13" s="21"/>
    </row>
    <row r="14" spans="1:26" ht="20.100000000000001" customHeight="1" x14ac:dyDescent="0.25">
      <c r="A14" s="19">
        <v>43908</v>
      </c>
      <c r="B14" s="18" t="s">
        <v>3</v>
      </c>
      <c r="C14" s="16">
        <v>10.74</v>
      </c>
      <c r="D14" s="17">
        <v>1.79</v>
      </c>
      <c r="E14" s="16"/>
      <c r="F14" s="15">
        <f>C14-D14</f>
        <v>8.9499999999999993</v>
      </c>
      <c r="G14" s="2">
        <v>110</v>
      </c>
      <c r="H14" s="2">
        <v>2001</v>
      </c>
      <c r="I14" s="2"/>
      <c r="J14" s="14" t="s">
        <v>3</v>
      </c>
      <c r="K14" s="14" t="s">
        <v>13</v>
      </c>
      <c r="L14" s="13" t="s">
        <v>35</v>
      </c>
      <c r="M14" s="13" t="s">
        <v>34</v>
      </c>
      <c r="N14" s="20" t="s">
        <v>24</v>
      </c>
      <c r="P14" s="1" t="b">
        <f>OR(G14&lt;100,LEN(G14)=2)</f>
        <v>0</v>
      </c>
      <c r="Q14" s="1" t="b">
        <f>OR(H14&lt;1000,LEN(H14)=3)</f>
        <v>0</v>
      </c>
      <c r="R14" s="1" t="b">
        <f>IF(I14&lt;1000,TRUE)</f>
        <v>1</v>
      </c>
      <c r="S14" s="1" t="e">
        <f>OR(#REF!&lt;100000,LEN(#REF!)=5)</f>
        <v>#REF!</v>
      </c>
    </row>
    <row r="15" spans="1:26" ht="20.100000000000001" customHeight="1" x14ac:dyDescent="0.25">
      <c r="A15" s="19">
        <v>43909</v>
      </c>
      <c r="B15" s="18" t="s">
        <v>3</v>
      </c>
      <c r="C15" s="16">
        <v>16.29</v>
      </c>
      <c r="D15" s="17">
        <v>2.72</v>
      </c>
      <c r="E15" s="16"/>
      <c r="F15" s="15">
        <f>C15-D15</f>
        <v>13.569999999999999</v>
      </c>
      <c r="G15" s="2">
        <v>110</v>
      </c>
      <c r="H15" s="2">
        <v>2001</v>
      </c>
      <c r="I15" s="2"/>
      <c r="J15" s="14" t="s">
        <v>3</v>
      </c>
      <c r="K15" s="14" t="s">
        <v>13</v>
      </c>
      <c r="L15" s="13" t="s">
        <v>33</v>
      </c>
      <c r="M15" s="13" t="s">
        <v>22</v>
      </c>
      <c r="N15" s="13" t="s">
        <v>24</v>
      </c>
    </row>
    <row r="16" spans="1:26" ht="20.100000000000001" customHeight="1" x14ac:dyDescent="0.25">
      <c r="A16" s="19">
        <v>43909</v>
      </c>
      <c r="B16" s="18" t="s">
        <v>5</v>
      </c>
      <c r="C16" s="16">
        <v>115.78</v>
      </c>
      <c r="D16" s="17">
        <v>0</v>
      </c>
      <c r="E16" s="16"/>
      <c r="F16" s="15">
        <v>115.78</v>
      </c>
      <c r="G16" s="2">
        <v>110</v>
      </c>
      <c r="H16" s="2">
        <v>2001</v>
      </c>
      <c r="I16" s="2"/>
      <c r="J16" s="14" t="s">
        <v>3</v>
      </c>
      <c r="K16" s="14" t="s">
        <v>13</v>
      </c>
      <c r="L16" s="13" t="s">
        <v>32</v>
      </c>
      <c r="M16" s="13" t="s">
        <v>22</v>
      </c>
      <c r="N16" s="13" t="s">
        <v>10</v>
      </c>
    </row>
    <row r="17" spans="1:14" ht="20.100000000000001" customHeight="1" x14ac:dyDescent="0.25">
      <c r="A17" s="19">
        <v>43910</v>
      </c>
      <c r="B17" s="18" t="s">
        <v>3</v>
      </c>
      <c r="C17" s="16">
        <v>366</v>
      </c>
      <c r="D17" s="17">
        <v>61</v>
      </c>
      <c r="E17" s="16"/>
      <c r="F17" s="15">
        <f>C17-D17</f>
        <v>305</v>
      </c>
      <c r="G17" s="2">
        <v>110</v>
      </c>
      <c r="H17" s="2">
        <v>4001</v>
      </c>
      <c r="I17" s="2"/>
      <c r="J17" s="14" t="s">
        <v>3</v>
      </c>
      <c r="K17" s="14" t="s">
        <v>13</v>
      </c>
      <c r="L17" s="13" t="s">
        <v>31</v>
      </c>
      <c r="M17" s="13" t="s">
        <v>29</v>
      </c>
      <c r="N17" s="13" t="s">
        <v>10</v>
      </c>
    </row>
    <row r="18" spans="1:14" ht="20.100000000000001" customHeight="1" x14ac:dyDescent="0.25">
      <c r="A18" s="19">
        <v>43910</v>
      </c>
      <c r="B18" s="18" t="s">
        <v>3</v>
      </c>
      <c r="C18" s="16">
        <v>366</v>
      </c>
      <c r="D18" s="17">
        <v>61</v>
      </c>
      <c r="E18" s="16"/>
      <c r="F18" s="15">
        <f>C18-D18</f>
        <v>305</v>
      </c>
      <c r="G18" s="2">
        <v>110</v>
      </c>
      <c r="H18" s="2">
        <v>4001</v>
      </c>
      <c r="I18" s="2"/>
      <c r="J18" s="14" t="s">
        <v>3</v>
      </c>
      <c r="K18" s="14" t="s">
        <v>13</v>
      </c>
      <c r="L18" s="13" t="s">
        <v>30</v>
      </c>
      <c r="M18" s="13" t="s">
        <v>29</v>
      </c>
      <c r="N18" s="13" t="s">
        <v>10</v>
      </c>
    </row>
    <row r="19" spans="1:14" ht="20.100000000000001" customHeight="1" x14ac:dyDescent="0.25">
      <c r="A19" s="19">
        <v>43921</v>
      </c>
      <c r="B19" s="18" t="s">
        <v>5</v>
      </c>
      <c r="C19" s="16">
        <v>38.049999999999997</v>
      </c>
      <c r="D19" s="17">
        <v>0</v>
      </c>
      <c r="E19" s="16"/>
      <c r="F19" s="15">
        <v>38.049999999999997</v>
      </c>
      <c r="G19" s="2">
        <v>110</v>
      </c>
      <c r="H19" s="2">
        <v>2001</v>
      </c>
      <c r="I19" s="2"/>
      <c r="J19" s="14" t="s">
        <v>3</v>
      </c>
      <c r="K19" s="14" t="s">
        <v>13</v>
      </c>
      <c r="L19" s="13" t="s">
        <v>28</v>
      </c>
      <c r="M19" s="13" t="s">
        <v>11</v>
      </c>
      <c r="N19" s="13" t="s">
        <v>24</v>
      </c>
    </row>
    <row r="20" spans="1:14" ht="20.100000000000001" customHeight="1" x14ac:dyDescent="0.25">
      <c r="A20" s="19">
        <v>43922</v>
      </c>
      <c r="B20" s="18" t="s">
        <v>3</v>
      </c>
      <c r="C20" s="16">
        <v>39.549999999999997</v>
      </c>
      <c r="D20" s="17">
        <v>6.58</v>
      </c>
      <c r="E20" s="16"/>
      <c r="F20" s="15">
        <f>C20-D20</f>
        <v>32.97</v>
      </c>
      <c r="G20" s="2">
        <v>110</v>
      </c>
      <c r="H20" s="2">
        <v>2001</v>
      </c>
      <c r="I20" s="2"/>
      <c r="J20" s="14" t="s">
        <v>3</v>
      </c>
      <c r="K20" s="14" t="s">
        <v>13</v>
      </c>
      <c r="L20" s="13" t="s">
        <v>27</v>
      </c>
      <c r="M20" s="13" t="s">
        <v>26</v>
      </c>
      <c r="N20" s="13" t="s">
        <v>24</v>
      </c>
    </row>
    <row r="21" spans="1:14" ht="20.100000000000001" customHeight="1" x14ac:dyDescent="0.25">
      <c r="A21" s="19">
        <v>43922</v>
      </c>
      <c r="B21" s="18" t="s">
        <v>5</v>
      </c>
      <c r="C21" s="16">
        <v>74.599999999999994</v>
      </c>
      <c r="D21" s="17">
        <v>0</v>
      </c>
      <c r="E21" s="16"/>
      <c r="F21" s="15">
        <v>74.599999999999994</v>
      </c>
      <c r="G21" s="2">
        <v>110</v>
      </c>
      <c r="H21" s="2">
        <v>2001</v>
      </c>
      <c r="I21" s="2"/>
      <c r="J21" s="14" t="s">
        <v>3</v>
      </c>
      <c r="K21" s="14" t="s">
        <v>13</v>
      </c>
      <c r="L21" s="13" t="s">
        <v>25</v>
      </c>
      <c r="M21" s="13" t="s">
        <v>11</v>
      </c>
      <c r="N21" s="13" t="s">
        <v>24</v>
      </c>
    </row>
    <row r="22" spans="1:14" ht="20.100000000000001" customHeight="1" x14ac:dyDescent="0.25">
      <c r="A22" s="19">
        <v>43924</v>
      </c>
      <c r="B22" s="18" t="s">
        <v>3</v>
      </c>
      <c r="C22" s="16">
        <v>3.99</v>
      </c>
      <c r="D22" s="17">
        <v>0.67</v>
      </c>
      <c r="E22" s="16"/>
      <c r="F22" s="15">
        <f t="shared" ref="F22:F27" si="0">C22-D22</f>
        <v>3.3200000000000003</v>
      </c>
      <c r="G22" s="2">
        <v>110</v>
      </c>
      <c r="H22" s="2">
        <v>2001</v>
      </c>
      <c r="I22" s="2"/>
      <c r="J22" s="14" t="s">
        <v>3</v>
      </c>
      <c r="K22" s="14" t="s">
        <v>13</v>
      </c>
      <c r="L22" s="13" t="s">
        <v>23</v>
      </c>
      <c r="M22" s="13" t="s">
        <v>22</v>
      </c>
      <c r="N22" s="13" t="s">
        <v>21</v>
      </c>
    </row>
    <row r="23" spans="1:14" ht="20.100000000000001" customHeight="1" x14ac:dyDescent="0.25">
      <c r="A23" s="19">
        <v>43924</v>
      </c>
      <c r="B23" s="18" t="s">
        <v>5</v>
      </c>
      <c r="C23" s="16">
        <v>11.41</v>
      </c>
      <c r="D23" s="17"/>
      <c r="E23" s="16"/>
      <c r="F23" s="15">
        <f t="shared" si="0"/>
        <v>11.41</v>
      </c>
      <c r="G23" s="2">
        <v>110</v>
      </c>
      <c r="H23" s="2">
        <v>2001</v>
      </c>
      <c r="I23" s="2"/>
      <c r="J23" s="14" t="s">
        <v>3</v>
      </c>
      <c r="K23" s="14" t="s">
        <v>13</v>
      </c>
      <c r="L23" s="13" t="s">
        <v>20</v>
      </c>
      <c r="M23" s="13" t="s">
        <v>19</v>
      </c>
      <c r="N23" s="13" t="s">
        <v>10</v>
      </c>
    </row>
    <row r="24" spans="1:14" ht="20.100000000000001" customHeight="1" x14ac:dyDescent="0.25">
      <c r="A24" s="19">
        <v>43927</v>
      </c>
      <c r="B24" s="18" t="s">
        <v>3</v>
      </c>
      <c r="C24" s="16">
        <v>70.680000000000007</v>
      </c>
      <c r="D24" s="17">
        <v>11.78</v>
      </c>
      <c r="E24" s="16"/>
      <c r="F24" s="15">
        <f t="shared" si="0"/>
        <v>58.900000000000006</v>
      </c>
      <c r="G24" s="2">
        <v>110</v>
      </c>
      <c r="H24" s="2">
        <v>2001</v>
      </c>
      <c r="I24" s="2"/>
      <c r="J24" s="14" t="s">
        <v>3</v>
      </c>
      <c r="K24" s="14" t="s">
        <v>13</v>
      </c>
      <c r="L24" s="13" t="s">
        <v>18</v>
      </c>
      <c r="M24" s="13" t="s">
        <v>17</v>
      </c>
      <c r="N24" s="13" t="s">
        <v>10</v>
      </c>
    </row>
    <row r="25" spans="1:14" ht="20.100000000000001" customHeight="1" x14ac:dyDescent="0.25">
      <c r="A25" s="19">
        <v>43927</v>
      </c>
      <c r="B25" s="18" t="s">
        <v>3</v>
      </c>
      <c r="C25" s="16">
        <v>59.88</v>
      </c>
      <c r="D25" s="17">
        <v>9.98</v>
      </c>
      <c r="E25" s="16"/>
      <c r="F25" s="15">
        <f t="shared" si="0"/>
        <v>49.900000000000006</v>
      </c>
      <c r="G25" s="2">
        <v>110</v>
      </c>
      <c r="H25" s="2">
        <v>2001</v>
      </c>
      <c r="I25" s="2"/>
      <c r="J25" s="14" t="s">
        <v>3</v>
      </c>
      <c r="K25" s="14" t="s">
        <v>13</v>
      </c>
      <c r="L25" s="13" t="s">
        <v>16</v>
      </c>
      <c r="M25" s="13" t="s">
        <v>15</v>
      </c>
      <c r="N25" s="13" t="s">
        <v>10</v>
      </c>
    </row>
    <row r="26" spans="1:14" ht="20.100000000000001" customHeight="1" x14ac:dyDescent="0.25">
      <c r="A26" s="19">
        <v>43928</v>
      </c>
      <c r="B26" s="18" t="s">
        <v>3</v>
      </c>
      <c r="C26" s="16">
        <v>20.76</v>
      </c>
      <c r="D26" s="17">
        <v>3.46</v>
      </c>
      <c r="E26" s="16"/>
      <c r="F26" s="15">
        <f t="shared" si="0"/>
        <v>17.3</v>
      </c>
      <c r="G26" s="2">
        <v>110</v>
      </c>
      <c r="H26" s="2">
        <v>2001</v>
      </c>
      <c r="I26" s="2"/>
      <c r="J26" s="14" t="s">
        <v>3</v>
      </c>
      <c r="K26" s="14" t="s">
        <v>13</v>
      </c>
      <c r="L26" s="13" t="s">
        <v>14</v>
      </c>
      <c r="M26" s="13" t="s">
        <v>11</v>
      </c>
      <c r="N26" s="13" t="s">
        <v>10</v>
      </c>
    </row>
    <row r="27" spans="1:14" ht="20.100000000000001" customHeight="1" x14ac:dyDescent="0.25">
      <c r="A27" s="19">
        <v>43928</v>
      </c>
      <c r="B27" s="18" t="s">
        <v>5</v>
      </c>
      <c r="C27" s="16">
        <v>6.66</v>
      </c>
      <c r="D27" s="17"/>
      <c r="E27" s="16"/>
      <c r="F27" s="15">
        <f t="shared" si="0"/>
        <v>6.66</v>
      </c>
      <c r="G27" s="2">
        <v>110</v>
      </c>
      <c r="H27" s="2">
        <v>2001</v>
      </c>
      <c r="I27" s="2"/>
      <c r="J27" s="14" t="s">
        <v>3</v>
      </c>
      <c r="K27" s="14" t="s">
        <v>13</v>
      </c>
      <c r="L27" s="13" t="s">
        <v>12</v>
      </c>
      <c r="M27" s="13" t="s">
        <v>11</v>
      </c>
      <c r="N27" s="13" t="s">
        <v>10</v>
      </c>
    </row>
    <row r="28" spans="1:14" ht="20.100000000000001" customHeight="1" thickBot="1" x14ac:dyDescent="0.25">
      <c r="A28" s="265" t="s">
        <v>9</v>
      </c>
      <c r="B28" s="266"/>
      <c r="C28" s="12">
        <f>SUM(C12:C27)</f>
        <v>1212.6600000000001</v>
      </c>
      <c r="D28" s="12">
        <f>SUM(D12:D27)</f>
        <v>159.47</v>
      </c>
      <c r="E28" s="12"/>
      <c r="F28" s="12">
        <f>SUM(F12:F27)</f>
        <v>1053.19</v>
      </c>
      <c r="G28" s="11"/>
      <c r="H28" s="11"/>
      <c r="I28" s="11"/>
      <c r="J28" s="10"/>
      <c r="K28" s="10"/>
      <c r="L28" s="9"/>
      <c r="M28" s="8"/>
      <c r="N28" s="7"/>
    </row>
    <row r="30" spans="1:14" x14ac:dyDescent="0.2">
      <c r="B30" s="256" t="s">
        <v>8</v>
      </c>
      <c r="C30" s="257"/>
    </row>
    <row r="31" spans="1:14" x14ac:dyDescent="0.2">
      <c r="B31" s="6" t="s">
        <v>7</v>
      </c>
      <c r="C31" s="5" t="s">
        <v>6</v>
      </c>
    </row>
    <row r="32" spans="1:14" x14ac:dyDescent="0.2">
      <c r="B32" s="6" t="s">
        <v>5</v>
      </c>
      <c r="C32" s="5" t="s">
        <v>4</v>
      </c>
    </row>
    <row r="33" spans="2:3" x14ac:dyDescent="0.2">
      <c r="B33" s="6" t="s">
        <v>3</v>
      </c>
      <c r="C33" s="5" t="s">
        <v>2</v>
      </c>
    </row>
    <row r="34" spans="2:3" x14ac:dyDescent="0.2">
      <c r="B34" s="4" t="s">
        <v>1</v>
      </c>
      <c r="C34" s="3" t="s">
        <v>0</v>
      </c>
    </row>
    <row r="1048547" spans="8:8" x14ac:dyDescent="0.2">
      <c r="H1048547" s="2"/>
    </row>
  </sheetData>
  <mergeCells count="6">
    <mergeCell ref="B30:C30"/>
    <mergeCell ref="B1:E1"/>
    <mergeCell ref="B3:E3"/>
    <mergeCell ref="G8:J8"/>
    <mergeCell ref="G9:J9"/>
    <mergeCell ref="A28:B28"/>
  </mergeCells>
  <conditionalFormatting sqref="J12:K27">
    <cfRule type="expression" priority="2" stopIfTrue="1">
      <formula>AND(SUM($P12:$T12)&gt;0,NOT(ISBLANK(J12)))</formula>
    </cfRule>
    <cfRule type="expression" dxfId="273" priority="3" stopIfTrue="1">
      <formula>SUM($P12:$T12)&gt;0</formula>
    </cfRule>
  </conditionalFormatting>
  <conditionalFormatting sqref="C5 B1:E1 B3:E3 E5 C12:C27">
    <cfRule type="expression" dxfId="272" priority="4" stopIfTrue="1">
      <formula>ISBLANK(B1)</formula>
    </cfRule>
  </conditionalFormatting>
  <conditionalFormatting sqref="M17:M20 N17:N27 L17:L27 L12:N16">
    <cfRule type="expression" dxfId="271" priority="5" stopIfTrue="1">
      <formula>AND(NOT(ISBLANK($C12)),ISBLANK(L12))</formula>
    </cfRule>
  </conditionalFormatting>
  <conditionalFormatting sqref="B12:B27">
    <cfRule type="expression" dxfId="270" priority="6" stopIfTrue="1">
      <formula>AND(NOT(ISBLANK(C12)),ISBLANK(B12))</formula>
    </cfRule>
  </conditionalFormatting>
  <conditionalFormatting sqref="A12:A27">
    <cfRule type="expression" dxfId="269" priority="7" stopIfTrue="1">
      <formula>AND(NOT(ISBLANK(C12)),ISBLANK(A12))</formula>
    </cfRule>
  </conditionalFormatting>
  <conditionalFormatting sqref="E13:E27">
    <cfRule type="expression" dxfId="268" priority="8" stopIfTrue="1">
      <formula>AND(NOT(ISBLANK(C13)),ISBLANK(E13),B13="S")</formula>
    </cfRule>
  </conditionalFormatting>
  <conditionalFormatting sqref="E12">
    <cfRule type="expression" dxfId="267" priority="1" stopIfTrue="1">
      <formula>AND(NOT(ISBLANK(C12)),ISBLANK(E12),B12="S")</formula>
    </cfRule>
  </conditionalFormatting>
  <conditionalFormatting sqref="M21:M26">
    <cfRule type="expression" dxfId="266" priority="9" stopIfTrue="1">
      <formula>AND(NOT(ISBLANK($C20)),ISBLANK(M21))</formula>
    </cfRule>
  </conditionalFormatting>
  <conditionalFormatting sqref="M27">
    <cfRule type="expression" dxfId="265" priority="10" stopIfTrue="1">
      <formula>AND(NOT(ISBLANK($C24)),ISBLANK(M27))</formula>
    </cfRule>
  </conditionalFormatting>
  <dataValidations count="3">
    <dataValidation type="list" allowBlank="1" showInputMessage="1" showErrorMessage="1" sqref="B12:B27">
      <formula1>$B$31:$B$34</formula1>
    </dataValidation>
    <dataValidation type="date" allowBlank="1" showInputMessage="1" showErrorMessage="1" sqref="C5 E5">
      <formula1>NOW()-120</formula1>
      <formula2>NOW()</formula2>
    </dataValidation>
    <dataValidation type="list" allowBlank="1" showInputMessage="1" showErrorMessage="1" sqref="B1:E1">
      <formula1>"BARCLAYCARD,CORPORATE CARD"</formula1>
    </dataValidation>
  </dataValidations>
  <pageMargins left="0.37" right="0.31" top="0.68" bottom="0.68" header="0.34" footer="0.25"/>
  <pageSetup paperSize="9" scale="56" fitToHeight="0" orientation="landscape" r:id="rId1"/>
  <headerFooter alignWithMargins="0">
    <oddFooter>&amp;L&amp;Z&amp;F&amp;RPrinted 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8"/>
  <sheetViews>
    <sheetView zoomScale="90" workbookViewId="0">
      <selection activeCell="B17" sqref="B17:B21"/>
    </sheetView>
  </sheetViews>
  <sheetFormatPr defaultColWidth="9.140625" defaultRowHeight="12.75" outlineLevelCol="1" x14ac:dyDescent="0.2"/>
  <cols>
    <col min="1" max="1" width="11.85546875" style="58" bestFit="1" customWidth="1"/>
    <col min="2" max="2" width="10.42578125" style="58" customWidth="1"/>
    <col min="3" max="6" width="15.7109375" style="58" customWidth="1"/>
    <col min="7" max="7" width="8.42578125" style="58" customWidth="1"/>
    <col min="8" max="8" width="9" style="58" customWidth="1"/>
    <col min="9" max="9" width="11.7109375" style="58" bestFit="1" customWidth="1"/>
    <col min="10" max="10" width="3" style="58" customWidth="1"/>
    <col min="11" max="11" width="29.7109375" style="58" customWidth="1"/>
    <col min="12" max="12" width="50.7109375" style="58" customWidth="1"/>
    <col min="13" max="14" width="27.42578125" style="58" customWidth="1"/>
    <col min="15" max="15" width="9.140625" style="58"/>
    <col min="16" max="19" width="0" style="58" hidden="1" customWidth="1" outlineLevel="1"/>
    <col min="20" max="20" width="9.140625" style="58" collapsed="1"/>
    <col min="21" max="16384" width="9.140625" style="58"/>
  </cols>
  <sheetData>
    <row r="1" spans="1:26" ht="36.75" customHeight="1" x14ac:dyDescent="0.2">
      <c r="A1" s="54" t="s">
        <v>68</v>
      </c>
      <c r="B1" s="247" t="s">
        <v>69</v>
      </c>
      <c r="C1" s="248"/>
      <c r="D1" s="248"/>
      <c r="E1" s="249"/>
      <c r="F1" s="55"/>
      <c r="G1" s="55"/>
      <c r="H1" s="55"/>
      <c r="I1" s="55"/>
      <c r="J1" s="55"/>
      <c r="K1" s="55"/>
      <c r="L1" s="56"/>
      <c r="M1" s="56"/>
      <c r="N1" s="57"/>
    </row>
    <row r="2" spans="1:26" x14ac:dyDescent="0.2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</row>
    <row r="3" spans="1:26" ht="36.75" customHeight="1" x14ac:dyDescent="0.2">
      <c r="A3" s="62" t="s">
        <v>66</v>
      </c>
      <c r="B3" s="247" t="s">
        <v>184</v>
      </c>
      <c r="C3" s="248"/>
      <c r="D3" s="248"/>
      <c r="E3" s="249"/>
      <c r="F3" s="63"/>
      <c r="G3" s="63"/>
      <c r="H3" s="63"/>
      <c r="I3" s="63"/>
      <c r="J3" s="63"/>
      <c r="K3" s="63"/>
      <c r="L3" s="60"/>
      <c r="M3" s="60"/>
      <c r="N3" s="61"/>
    </row>
    <row r="4" spans="1:26" x14ac:dyDescent="0.2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1:26" ht="36" customHeight="1" x14ac:dyDescent="0.2">
      <c r="A5" s="64" t="s">
        <v>65</v>
      </c>
      <c r="B5" s="65" t="s">
        <v>64</v>
      </c>
      <c r="C5" s="66">
        <v>43901</v>
      </c>
      <c r="D5" s="65" t="s">
        <v>63</v>
      </c>
      <c r="E5" s="66">
        <v>43932</v>
      </c>
      <c r="F5" s="67"/>
      <c r="G5" s="68"/>
      <c r="H5" s="69"/>
      <c r="I5" s="69"/>
      <c r="J5" s="69"/>
      <c r="K5" s="69"/>
      <c r="L5" s="60"/>
      <c r="M5" s="60"/>
      <c r="N5" s="61"/>
    </row>
    <row r="6" spans="1:26" x14ac:dyDescent="0.2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1"/>
    </row>
    <row r="7" spans="1:26" x14ac:dyDescent="0.2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1"/>
    </row>
    <row r="8" spans="1:26" x14ac:dyDescent="0.2">
      <c r="A8" s="70" t="s">
        <v>62</v>
      </c>
      <c r="B8" s="71" t="s">
        <v>60</v>
      </c>
      <c r="C8" s="71" t="s">
        <v>61</v>
      </c>
      <c r="D8" s="71" t="s">
        <v>60</v>
      </c>
      <c r="E8" s="71" t="s">
        <v>59</v>
      </c>
      <c r="F8" s="71" t="s">
        <v>58</v>
      </c>
      <c r="G8" s="245" t="s">
        <v>57</v>
      </c>
      <c r="H8" s="250"/>
      <c r="I8" s="250"/>
      <c r="J8" s="246"/>
      <c r="K8" s="70" t="s">
        <v>56</v>
      </c>
      <c r="L8" s="71" t="s">
        <v>55</v>
      </c>
      <c r="M8" s="73" t="s">
        <v>54</v>
      </c>
      <c r="N8" s="73" t="s">
        <v>53</v>
      </c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</row>
    <row r="9" spans="1:26" x14ac:dyDescent="0.2">
      <c r="A9" s="75" t="s">
        <v>52</v>
      </c>
      <c r="B9" s="76" t="s">
        <v>51</v>
      </c>
      <c r="C9" s="76" t="s">
        <v>49</v>
      </c>
      <c r="D9" s="76" t="s">
        <v>49</v>
      </c>
      <c r="E9" s="76" t="s">
        <v>50</v>
      </c>
      <c r="F9" s="76" t="s">
        <v>49</v>
      </c>
      <c r="G9" s="251"/>
      <c r="H9" s="252"/>
      <c r="I9" s="252"/>
      <c r="J9" s="253"/>
      <c r="K9" s="75" t="s">
        <v>48</v>
      </c>
      <c r="L9" s="76" t="s">
        <v>47</v>
      </c>
      <c r="M9" s="77"/>
      <c r="N9" s="78" t="s">
        <v>46</v>
      </c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</row>
    <row r="10" spans="1:26" x14ac:dyDescent="0.2">
      <c r="A10" s="79" t="s">
        <v>45</v>
      </c>
      <c r="B10" s="80" t="s">
        <v>44</v>
      </c>
      <c r="C10" s="80" t="s">
        <v>43</v>
      </c>
      <c r="D10" s="80" t="s">
        <v>43</v>
      </c>
      <c r="E10" s="80" t="s">
        <v>43</v>
      </c>
      <c r="F10" s="80" t="s">
        <v>43</v>
      </c>
      <c r="G10" s="81" t="s">
        <v>42</v>
      </c>
      <c r="H10" s="81" t="s">
        <v>41</v>
      </c>
      <c r="I10" s="81" t="s">
        <v>40</v>
      </c>
      <c r="J10" s="81"/>
      <c r="K10" s="82" t="s">
        <v>39</v>
      </c>
      <c r="L10" s="83"/>
      <c r="M10" s="84"/>
      <c r="N10" s="85"/>
    </row>
    <row r="11" spans="1:26" ht="0.75" customHeight="1" x14ac:dyDescent="0.2">
      <c r="A11" s="86"/>
      <c r="B11" s="80"/>
      <c r="C11" s="80"/>
      <c r="D11" s="80"/>
      <c r="E11" s="80"/>
      <c r="F11" s="80"/>
      <c r="G11" s="81"/>
      <c r="H11" s="81"/>
      <c r="I11" s="81"/>
      <c r="J11" s="81"/>
      <c r="K11" s="81"/>
      <c r="L11" s="83"/>
      <c r="M11" s="84"/>
      <c r="N11" s="84"/>
    </row>
    <row r="12" spans="1:26" ht="20.100000000000001" customHeight="1" x14ac:dyDescent="0.25">
      <c r="A12" s="87">
        <v>43906</v>
      </c>
      <c r="B12" s="88" t="s">
        <v>1</v>
      </c>
      <c r="C12" s="89">
        <v>35</v>
      </c>
      <c r="D12" s="90"/>
      <c r="E12" s="89"/>
      <c r="F12" s="89">
        <v>35</v>
      </c>
      <c r="G12" s="92">
        <v>690</v>
      </c>
      <c r="H12" s="92">
        <v>4400</v>
      </c>
      <c r="I12" s="92"/>
      <c r="J12" s="93" t="s">
        <v>3</v>
      </c>
      <c r="K12" s="93" t="s">
        <v>70</v>
      </c>
      <c r="L12" s="111" t="s">
        <v>75</v>
      </c>
      <c r="M12" s="94" t="s">
        <v>76</v>
      </c>
      <c r="N12" s="94" t="s">
        <v>77</v>
      </c>
      <c r="P12" s="58" t="b">
        <f t="shared" ref="P12:P31" si="0">OR(G12&lt;100,LEN(G12)=2)</f>
        <v>0</v>
      </c>
      <c r="Q12" s="58" t="b">
        <f t="shared" ref="Q12:Q31" si="1">OR(H12&lt;1000,LEN(H12)=3)</f>
        <v>0</v>
      </c>
      <c r="R12" s="58" t="b">
        <f t="shared" ref="R12:R31" si="2">IF(I12&lt;1000,TRUE)</f>
        <v>1</v>
      </c>
      <c r="S12" s="58" t="e">
        <f>OR(#REF!&lt;100000,LEN(#REF!)=5)</f>
        <v>#REF!</v>
      </c>
    </row>
    <row r="13" spans="1:26" ht="20.100000000000001" customHeight="1" x14ac:dyDescent="0.25">
      <c r="A13" s="87">
        <v>43913</v>
      </c>
      <c r="B13" s="95" t="s">
        <v>1</v>
      </c>
      <c r="C13" s="89">
        <v>0.55000000000000004</v>
      </c>
      <c r="D13" s="90"/>
      <c r="E13" s="89"/>
      <c r="F13" s="89">
        <v>0.55000000000000004</v>
      </c>
      <c r="G13" s="92">
        <v>690</v>
      </c>
      <c r="H13" s="92">
        <v>4400</v>
      </c>
      <c r="I13" s="92"/>
      <c r="J13" s="93" t="s">
        <v>3</v>
      </c>
      <c r="K13" s="93" t="s">
        <v>70</v>
      </c>
      <c r="L13" s="111" t="s">
        <v>75</v>
      </c>
      <c r="M13" s="94" t="s">
        <v>76</v>
      </c>
      <c r="N13" s="94" t="s">
        <v>77</v>
      </c>
      <c r="P13" s="58" t="b">
        <f t="shared" si="0"/>
        <v>0</v>
      </c>
      <c r="Q13" s="58" t="b">
        <f t="shared" si="1"/>
        <v>0</v>
      </c>
      <c r="R13" s="58" t="b">
        <f t="shared" si="2"/>
        <v>1</v>
      </c>
      <c r="S13" s="58" t="e">
        <f>OR(#REF!&lt;100000,LEN(#REF!)=5)</f>
        <v>#REF!</v>
      </c>
    </row>
    <row r="14" spans="1:26" ht="20.100000000000001" customHeight="1" x14ac:dyDescent="0.25">
      <c r="A14" s="87">
        <v>43913</v>
      </c>
      <c r="B14" s="95" t="s">
        <v>1</v>
      </c>
      <c r="C14" s="89">
        <v>11</v>
      </c>
      <c r="D14" s="90"/>
      <c r="E14" s="89"/>
      <c r="F14" s="89">
        <v>11</v>
      </c>
      <c r="G14" s="92">
        <v>690</v>
      </c>
      <c r="H14" s="92">
        <v>4400</v>
      </c>
      <c r="I14" s="92"/>
      <c r="J14" s="93" t="s">
        <v>3</v>
      </c>
      <c r="K14" s="93" t="s">
        <v>70</v>
      </c>
      <c r="L14" s="111" t="s">
        <v>75</v>
      </c>
      <c r="M14" s="94" t="s">
        <v>76</v>
      </c>
      <c r="N14" s="94" t="s">
        <v>77</v>
      </c>
      <c r="P14" s="58" t="b">
        <f t="shared" si="0"/>
        <v>0</v>
      </c>
      <c r="Q14" s="58" t="b">
        <f t="shared" si="1"/>
        <v>0</v>
      </c>
      <c r="R14" s="58" t="b">
        <f t="shared" si="2"/>
        <v>1</v>
      </c>
      <c r="S14" s="58" t="e">
        <f>OR(#REF!&lt;100000,LEN(#REF!)=5)</f>
        <v>#REF!</v>
      </c>
    </row>
    <row r="15" spans="1:26" ht="20.100000000000001" customHeight="1" x14ac:dyDescent="0.25">
      <c r="A15" s="87">
        <v>43924</v>
      </c>
      <c r="B15" s="88" t="s">
        <v>1</v>
      </c>
      <c r="C15" s="89">
        <v>10.9</v>
      </c>
      <c r="D15" s="90" t="str">
        <f t="shared" ref="D15:D31" si="3">IF(B15="S",IF(ISBLANK(E15),ROUND(C15*0.2/1.2,2),E15),"")</f>
        <v/>
      </c>
      <c r="E15" s="89"/>
      <c r="F15" s="89">
        <v>10.9</v>
      </c>
      <c r="G15" s="92">
        <v>690</v>
      </c>
      <c r="H15" s="92">
        <v>4400</v>
      </c>
      <c r="I15" s="92" t="s">
        <v>74</v>
      </c>
      <c r="J15" s="93" t="s">
        <v>3</v>
      </c>
      <c r="K15" s="93" t="s">
        <v>70</v>
      </c>
      <c r="L15" s="111" t="s">
        <v>75</v>
      </c>
      <c r="M15" s="94" t="s">
        <v>76</v>
      </c>
      <c r="N15" s="94" t="s">
        <v>77</v>
      </c>
      <c r="P15" s="58" t="b">
        <f t="shared" si="0"/>
        <v>0</v>
      </c>
      <c r="Q15" s="58" t="b">
        <f t="shared" si="1"/>
        <v>0</v>
      </c>
      <c r="R15" s="58" t="b">
        <f t="shared" si="2"/>
        <v>0</v>
      </c>
      <c r="S15" s="58" t="e">
        <f>OR(#REF!&lt;100000,LEN(#REF!)=5)</f>
        <v>#REF!</v>
      </c>
    </row>
    <row r="16" spans="1:26" ht="20.100000000000001" customHeight="1" x14ac:dyDescent="0.25">
      <c r="A16" s="87">
        <v>43927</v>
      </c>
      <c r="B16" s="88" t="s">
        <v>1</v>
      </c>
      <c r="C16" s="89">
        <v>11.35</v>
      </c>
      <c r="D16" s="90" t="str">
        <f t="shared" si="3"/>
        <v/>
      </c>
      <c r="E16" s="89"/>
      <c r="F16" s="89">
        <v>11.35</v>
      </c>
      <c r="G16" s="92">
        <v>690</v>
      </c>
      <c r="H16" s="92">
        <v>4400</v>
      </c>
      <c r="I16" s="92" t="s">
        <v>74</v>
      </c>
      <c r="J16" s="93" t="s">
        <v>3</v>
      </c>
      <c r="K16" s="93" t="s">
        <v>70</v>
      </c>
      <c r="L16" s="111" t="s">
        <v>75</v>
      </c>
      <c r="M16" s="94" t="s">
        <v>76</v>
      </c>
      <c r="N16" s="94" t="s">
        <v>77</v>
      </c>
      <c r="P16" s="58" t="b">
        <f t="shared" si="0"/>
        <v>0</v>
      </c>
      <c r="Q16" s="58" t="b">
        <f t="shared" si="1"/>
        <v>0</v>
      </c>
      <c r="R16" s="58" t="b">
        <f t="shared" si="2"/>
        <v>0</v>
      </c>
      <c r="S16" s="58" t="e">
        <f>OR(#REF!&lt;100000,LEN(#REF!)=5)</f>
        <v>#REF!</v>
      </c>
    </row>
    <row r="17" spans="1:19" ht="20.100000000000001" customHeight="1" x14ac:dyDescent="0.25">
      <c r="A17" s="87"/>
      <c r="B17" s="88"/>
      <c r="C17" s="89"/>
      <c r="D17" s="90"/>
      <c r="E17" s="89"/>
      <c r="F17" s="91"/>
      <c r="G17" s="92"/>
      <c r="H17" s="92"/>
      <c r="I17" s="92" t="s">
        <v>74</v>
      </c>
      <c r="J17" s="93" t="s">
        <v>3</v>
      </c>
      <c r="K17" s="93"/>
      <c r="L17" s="112"/>
      <c r="M17" s="94"/>
      <c r="N17" s="94"/>
      <c r="P17" s="58" t="b">
        <f t="shared" si="0"/>
        <v>1</v>
      </c>
      <c r="Q17" s="58" t="b">
        <f t="shared" si="1"/>
        <v>1</v>
      </c>
      <c r="R17" s="58" t="b">
        <f t="shared" si="2"/>
        <v>0</v>
      </c>
      <c r="S17" s="58" t="e">
        <f>OR(#REF!&lt;100000,LEN(#REF!)=5)</f>
        <v>#REF!</v>
      </c>
    </row>
    <row r="18" spans="1:19" ht="20.100000000000001" customHeight="1" x14ac:dyDescent="0.25">
      <c r="A18" s="113"/>
      <c r="B18" s="88"/>
      <c r="C18" s="89"/>
      <c r="D18" s="90" t="str">
        <f t="shared" si="3"/>
        <v/>
      </c>
      <c r="E18" s="89"/>
      <c r="F18" s="91"/>
      <c r="G18" s="92"/>
      <c r="H18" s="92"/>
      <c r="I18" s="92" t="s">
        <v>74</v>
      </c>
      <c r="J18" s="93" t="s">
        <v>3</v>
      </c>
      <c r="K18" s="93"/>
      <c r="L18" s="111"/>
      <c r="M18" s="94"/>
      <c r="N18" s="94"/>
      <c r="P18" s="58" t="b">
        <f t="shared" si="0"/>
        <v>1</v>
      </c>
      <c r="Q18" s="58" t="b">
        <f t="shared" si="1"/>
        <v>1</v>
      </c>
      <c r="R18" s="58" t="b">
        <f t="shared" si="2"/>
        <v>0</v>
      </c>
      <c r="S18" s="58" t="e">
        <f>OR(#REF!&lt;100000,LEN(#REF!)=5)</f>
        <v>#REF!</v>
      </c>
    </row>
    <row r="19" spans="1:19" ht="20.100000000000001" customHeight="1" x14ac:dyDescent="0.25">
      <c r="A19" s="113"/>
      <c r="B19" s="88"/>
      <c r="C19" s="89"/>
      <c r="D19" s="90" t="str">
        <f t="shared" si="3"/>
        <v/>
      </c>
      <c r="E19" s="89"/>
      <c r="F19" s="91"/>
      <c r="G19" s="92"/>
      <c r="H19" s="92"/>
      <c r="I19" s="92"/>
      <c r="J19" s="93" t="s">
        <v>3</v>
      </c>
      <c r="K19" s="93"/>
      <c r="L19" s="94"/>
      <c r="M19" s="94"/>
      <c r="N19" s="94"/>
      <c r="P19" s="58" t="b">
        <f t="shared" si="0"/>
        <v>1</v>
      </c>
      <c r="Q19" s="58" t="b">
        <f t="shared" si="1"/>
        <v>1</v>
      </c>
      <c r="R19" s="58" t="b">
        <f t="shared" si="2"/>
        <v>1</v>
      </c>
      <c r="S19" s="58" t="e">
        <f>OR(#REF!&lt;100000,LEN(#REF!)=5)</f>
        <v>#REF!</v>
      </c>
    </row>
    <row r="20" spans="1:19" ht="20.100000000000001" customHeight="1" x14ac:dyDescent="0.25">
      <c r="A20" s="113"/>
      <c r="B20" s="88"/>
      <c r="C20" s="89"/>
      <c r="D20" s="90" t="str">
        <f t="shared" si="3"/>
        <v/>
      </c>
      <c r="E20" s="89"/>
      <c r="F20" s="91"/>
      <c r="G20" s="92"/>
      <c r="H20" s="92"/>
      <c r="I20" s="92" t="s">
        <v>74</v>
      </c>
      <c r="J20" s="93" t="s">
        <v>3</v>
      </c>
      <c r="K20" s="93"/>
      <c r="L20" s="111"/>
      <c r="M20" s="94"/>
      <c r="N20" s="94"/>
      <c r="P20" s="58" t="b">
        <f t="shared" si="0"/>
        <v>1</v>
      </c>
      <c r="Q20" s="58" t="b">
        <f t="shared" si="1"/>
        <v>1</v>
      </c>
      <c r="R20" s="58" t="b">
        <f t="shared" si="2"/>
        <v>0</v>
      </c>
      <c r="S20" s="58" t="e">
        <f>OR(#REF!&lt;100000,LEN(#REF!)=5)</f>
        <v>#REF!</v>
      </c>
    </row>
    <row r="21" spans="1:19" ht="20.100000000000001" customHeight="1" x14ac:dyDescent="0.25">
      <c r="A21" s="113"/>
      <c r="B21" s="88"/>
      <c r="C21" s="89"/>
      <c r="D21" s="90"/>
      <c r="E21" s="89"/>
      <c r="F21" s="91"/>
      <c r="G21" s="92"/>
      <c r="H21" s="92"/>
      <c r="I21" s="92" t="s">
        <v>74</v>
      </c>
      <c r="J21" s="93" t="s">
        <v>3</v>
      </c>
      <c r="K21" s="93"/>
      <c r="L21" s="112"/>
      <c r="M21" s="94"/>
      <c r="N21" s="94"/>
      <c r="P21" s="58" t="b">
        <f t="shared" si="0"/>
        <v>1</v>
      </c>
      <c r="Q21" s="58" t="b">
        <f t="shared" si="1"/>
        <v>1</v>
      </c>
      <c r="R21" s="58" t="b">
        <f t="shared" si="2"/>
        <v>0</v>
      </c>
      <c r="S21" s="58" t="e">
        <f>OR(#REF!&lt;100000,LEN(#REF!)=5)</f>
        <v>#REF!</v>
      </c>
    </row>
    <row r="22" spans="1:19" ht="20.100000000000001" customHeight="1" x14ac:dyDescent="0.25">
      <c r="A22" s="98"/>
      <c r="B22" s="88"/>
      <c r="C22" s="89"/>
      <c r="D22" s="90" t="str">
        <f t="shared" si="3"/>
        <v/>
      </c>
      <c r="E22" s="89"/>
      <c r="F22" s="91"/>
      <c r="G22" s="92" t="s">
        <v>74</v>
      </c>
      <c r="H22" s="92" t="s">
        <v>74</v>
      </c>
      <c r="I22" s="92" t="s">
        <v>74</v>
      </c>
      <c r="J22" s="93" t="s">
        <v>3</v>
      </c>
      <c r="K22" s="93"/>
      <c r="L22" s="94"/>
      <c r="M22" s="94"/>
      <c r="N22" s="94"/>
      <c r="P22" s="58" t="b">
        <f t="shared" si="0"/>
        <v>0</v>
      </c>
      <c r="Q22" s="58" t="b">
        <f t="shared" si="1"/>
        <v>0</v>
      </c>
      <c r="R22" s="58" t="b">
        <f t="shared" si="2"/>
        <v>0</v>
      </c>
      <c r="S22" s="58" t="e">
        <f>OR(#REF!&lt;100000,LEN(#REF!)=5)</f>
        <v>#REF!</v>
      </c>
    </row>
    <row r="23" spans="1:19" ht="20.100000000000001" customHeight="1" x14ac:dyDescent="0.25">
      <c r="A23" s="98"/>
      <c r="B23" s="88"/>
      <c r="C23" s="89"/>
      <c r="D23" s="90" t="str">
        <f t="shared" si="3"/>
        <v/>
      </c>
      <c r="E23" s="89"/>
      <c r="F23" s="91" t="s">
        <v>74</v>
      </c>
      <c r="G23" s="92" t="s">
        <v>74</v>
      </c>
      <c r="H23" s="92" t="s">
        <v>74</v>
      </c>
      <c r="I23" s="92" t="s">
        <v>74</v>
      </c>
      <c r="J23" s="93" t="s">
        <v>3</v>
      </c>
      <c r="K23" s="93"/>
      <c r="L23" s="94"/>
      <c r="M23" s="94"/>
      <c r="N23" s="94"/>
      <c r="P23" s="58" t="b">
        <f t="shared" si="0"/>
        <v>0</v>
      </c>
      <c r="Q23" s="58" t="b">
        <f t="shared" si="1"/>
        <v>0</v>
      </c>
      <c r="R23" s="58" t="b">
        <f t="shared" si="2"/>
        <v>0</v>
      </c>
      <c r="S23" s="58" t="e">
        <f>OR(#REF!&lt;100000,LEN(#REF!)=5)</f>
        <v>#REF!</v>
      </c>
    </row>
    <row r="24" spans="1:19" ht="20.100000000000001" customHeight="1" x14ac:dyDescent="0.25">
      <c r="A24" s="98"/>
      <c r="B24" s="88"/>
      <c r="C24" s="89"/>
      <c r="D24" s="90" t="str">
        <f t="shared" si="3"/>
        <v/>
      </c>
      <c r="E24" s="89"/>
      <c r="F24" s="91" t="s">
        <v>74</v>
      </c>
      <c r="G24" s="92" t="s">
        <v>74</v>
      </c>
      <c r="H24" s="92" t="s">
        <v>74</v>
      </c>
      <c r="I24" s="92" t="s">
        <v>74</v>
      </c>
      <c r="J24" s="93" t="s">
        <v>3</v>
      </c>
      <c r="K24" s="93"/>
      <c r="L24" s="94"/>
      <c r="M24" s="94"/>
      <c r="N24" s="94"/>
      <c r="P24" s="58" t="b">
        <f t="shared" si="0"/>
        <v>0</v>
      </c>
      <c r="Q24" s="58" t="b">
        <f t="shared" si="1"/>
        <v>0</v>
      </c>
      <c r="R24" s="58" t="b">
        <f t="shared" si="2"/>
        <v>0</v>
      </c>
      <c r="S24" s="58" t="e">
        <f>OR(#REF!&lt;100000,LEN(#REF!)=5)</f>
        <v>#REF!</v>
      </c>
    </row>
    <row r="25" spans="1:19" ht="20.100000000000001" customHeight="1" x14ac:dyDescent="0.25">
      <c r="A25" s="98"/>
      <c r="B25" s="88"/>
      <c r="C25" s="89"/>
      <c r="D25" s="90" t="str">
        <f t="shared" si="3"/>
        <v/>
      </c>
      <c r="E25" s="89"/>
      <c r="F25" s="91" t="s">
        <v>74</v>
      </c>
      <c r="G25" s="92" t="s">
        <v>74</v>
      </c>
      <c r="H25" s="92" t="s">
        <v>74</v>
      </c>
      <c r="I25" s="92" t="s">
        <v>74</v>
      </c>
      <c r="J25" s="93" t="s">
        <v>3</v>
      </c>
      <c r="K25" s="93"/>
      <c r="L25" s="94"/>
      <c r="M25" s="94"/>
      <c r="N25" s="94"/>
      <c r="P25" s="58" t="b">
        <f t="shared" si="0"/>
        <v>0</v>
      </c>
      <c r="Q25" s="58" t="b">
        <f t="shared" si="1"/>
        <v>0</v>
      </c>
      <c r="R25" s="58" t="b">
        <f t="shared" si="2"/>
        <v>0</v>
      </c>
      <c r="S25" s="58" t="e">
        <f>OR(#REF!&lt;100000,LEN(#REF!)=5)</f>
        <v>#REF!</v>
      </c>
    </row>
    <row r="26" spans="1:19" ht="20.100000000000001" customHeight="1" x14ac:dyDescent="0.25">
      <c r="A26" s="98"/>
      <c r="B26" s="88"/>
      <c r="C26" s="89"/>
      <c r="D26" s="90" t="str">
        <f>IF(B26="S",IF(ISBLANK(E26),ROUND(C26*0.2/1.2,2),E26),"")</f>
        <v/>
      </c>
      <c r="E26" s="89"/>
      <c r="F26" s="91" t="s">
        <v>74</v>
      </c>
      <c r="G26" s="92" t="s">
        <v>74</v>
      </c>
      <c r="H26" s="92" t="s">
        <v>74</v>
      </c>
      <c r="I26" s="92" t="s">
        <v>74</v>
      </c>
      <c r="J26" s="93" t="s">
        <v>3</v>
      </c>
      <c r="K26" s="93"/>
      <c r="L26" s="94"/>
      <c r="M26" s="94"/>
      <c r="N26" s="94"/>
      <c r="P26" s="58" t="b">
        <f t="shared" si="0"/>
        <v>0</v>
      </c>
      <c r="Q26" s="58" t="b">
        <f t="shared" si="1"/>
        <v>0</v>
      </c>
      <c r="R26" s="58" t="b">
        <f t="shared" si="2"/>
        <v>0</v>
      </c>
      <c r="S26" s="58" t="e">
        <f>OR(#REF!&lt;100000,LEN(#REF!)=5)</f>
        <v>#REF!</v>
      </c>
    </row>
    <row r="27" spans="1:19" ht="20.100000000000001" customHeight="1" x14ac:dyDescent="0.25">
      <c r="A27" s="98"/>
      <c r="B27" s="88"/>
      <c r="C27" s="89"/>
      <c r="D27" s="90" t="str">
        <f t="shared" si="3"/>
        <v/>
      </c>
      <c r="E27" s="89"/>
      <c r="F27" s="91" t="s">
        <v>74</v>
      </c>
      <c r="G27" s="92" t="s">
        <v>74</v>
      </c>
      <c r="H27" s="92" t="s">
        <v>74</v>
      </c>
      <c r="I27" s="92" t="s">
        <v>74</v>
      </c>
      <c r="J27" s="93" t="s">
        <v>3</v>
      </c>
      <c r="K27" s="93"/>
      <c r="L27" s="94"/>
      <c r="M27" s="94"/>
      <c r="N27" s="94"/>
      <c r="P27" s="58" t="b">
        <f t="shared" si="0"/>
        <v>0</v>
      </c>
      <c r="Q27" s="58" t="b">
        <f t="shared" si="1"/>
        <v>0</v>
      </c>
      <c r="R27" s="58" t="b">
        <f t="shared" si="2"/>
        <v>0</v>
      </c>
      <c r="S27" s="58" t="e">
        <f>OR(#REF!&lt;100000,LEN(#REF!)=5)</f>
        <v>#REF!</v>
      </c>
    </row>
    <row r="28" spans="1:19" ht="20.100000000000001" customHeight="1" x14ac:dyDescent="0.25">
      <c r="A28" s="98"/>
      <c r="B28" s="88"/>
      <c r="C28" s="89"/>
      <c r="D28" s="90" t="str">
        <f t="shared" si="3"/>
        <v/>
      </c>
      <c r="E28" s="89"/>
      <c r="F28" s="91" t="s">
        <v>74</v>
      </c>
      <c r="G28" s="92" t="s">
        <v>74</v>
      </c>
      <c r="H28" s="92" t="s">
        <v>74</v>
      </c>
      <c r="I28" s="92" t="s">
        <v>74</v>
      </c>
      <c r="J28" s="93" t="s">
        <v>3</v>
      </c>
      <c r="K28" s="93"/>
      <c r="L28" s="94"/>
      <c r="M28" s="94"/>
      <c r="N28" s="94"/>
      <c r="P28" s="58" t="b">
        <f t="shared" si="0"/>
        <v>0</v>
      </c>
      <c r="Q28" s="58" t="b">
        <f t="shared" si="1"/>
        <v>0</v>
      </c>
      <c r="R28" s="58" t="b">
        <f t="shared" si="2"/>
        <v>0</v>
      </c>
      <c r="S28" s="58" t="e">
        <f>OR(#REF!&lt;100000,LEN(#REF!)=5)</f>
        <v>#REF!</v>
      </c>
    </row>
    <row r="29" spans="1:19" ht="20.100000000000001" customHeight="1" x14ac:dyDescent="0.25">
      <c r="A29" s="98"/>
      <c r="B29" s="88"/>
      <c r="C29" s="89"/>
      <c r="D29" s="90" t="str">
        <f t="shared" si="3"/>
        <v/>
      </c>
      <c r="E29" s="89"/>
      <c r="F29" s="91" t="s">
        <v>74</v>
      </c>
      <c r="G29" s="92" t="s">
        <v>74</v>
      </c>
      <c r="H29" s="92" t="s">
        <v>74</v>
      </c>
      <c r="I29" s="92" t="s">
        <v>74</v>
      </c>
      <c r="J29" s="93" t="s">
        <v>3</v>
      </c>
      <c r="K29" s="93"/>
      <c r="L29" s="94"/>
      <c r="M29" s="94"/>
      <c r="N29" s="94"/>
      <c r="P29" s="58" t="b">
        <f t="shared" si="0"/>
        <v>0</v>
      </c>
      <c r="Q29" s="58" t="b">
        <f t="shared" si="1"/>
        <v>0</v>
      </c>
      <c r="R29" s="58" t="b">
        <f t="shared" si="2"/>
        <v>0</v>
      </c>
      <c r="S29" s="58" t="e">
        <f>OR(#REF!&lt;100000,LEN(#REF!)=5)</f>
        <v>#REF!</v>
      </c>
    </row>
    <row r="30" spans="1:19" ht="20.100000000000001" customHeight="1" x14ac:dyDescent="0.25">
      <c r="A30" s="98"/>
      <c r="B30" s="88"/>
      <c r="C30" s="89"/>
      <c r="D30" s="90" t="str">
        <f t="shared" si="3"/>
        <v/>
      </c>
      <c r="E30" s="89"/>
      <c r="F30" s="91" t="s">
        <v>74</v>
      </c>
      <c r="G30" s="92" t="s">
        <v>74</v>
      </c>
      <c r="H30" s="92" t="s">
        <v>74</v>
      </c>
      <c r="I30" s="92" t="s">
        <v>74</v>
      </c>
      <c r="J30" s="93" t="s">
        <v>3</v>
      </c>
      <c r="K30" s="93"/>
      <c r="L30" s="94"/>
      <c r="M30" s="94"/>
      <c r="N30" s="94"/>
      <c r="P30" s="58" t="b">
        <f t="shared" si="0"/>
        <v>0</v>
      </c>
      <c r="Q30" s="58" t="b">
        <f t="shared" si="1"/>
        <v>0</v>
      </c>
      <c r="R30" s="58" t="b">
        <f t="shared" si="2"/>
        <v>0</v>
      </c>
      <c r="S30" s="58" t="e">
        <f>OR(#REF!&lt;100000,LEN(#REF!)=5)</f>
        <v>#REF!</v>
      </c>
    </row>
    <row r="31" spans="1:19" ht="20.100000000000001" customHeight="1" thickBot="1" x14ac:dyDescent="0.3">
      <c r="A31" s="98"/>
      <c r="B31" s="88"/>
      <c r="C31" s="89"/>
      <c r="D31" s="101" t="str">
        <f t="shared" si="3"/>
        <v/>
      </c>
      <c r="E31" s="89"/>
      <c r="F31" s="91" t="s">
        <v>74</v>
      </c>
      <c r="G31" s="92" t="s">
        <v>74</v>
      </c>
      <c r="H31" s="92" t="s">
        <v>74</v>
      </c>
      <c r="I31" s="92" t="s">
        <v>74</v>
      </c>
      <c r="J31" s="93" t="s">
        <v>3</v>
      </c>
      <c r="K31" s="93"/>
      <c r="L31" s="94"/>
      <c r="M31" s="94"/>
      <c r="N31" s="94"/>
      <c r="P31" s="58" t="b">
        <f t="shared" si="0"/>
        <v>0</v>
      </c>
      <c r="Q31" s="58" t="b">
        <f t="shared" si="1"/>
        <v>0</v>
      </c>
      <c r="R31" s="58" t="b">
        <f t="shared" si="2"/>
        <v>0</v>
      </c>
      <c r="S31" s="58" t="e">
        <f>OR(#REF!&lt;100000,LEN(#REF!)=5)</f>
        <v>#REF!</v>
      </c>
    </row>
    <row r="32" spans="1:19" ht="20.100000000000001" customHeight="1" thickBot="1" x14ac:dyDescent="0.25">
      <c r="A32" s="254" t="s">
        <v>9</v>
      </c>
      <c r="B32" s="255"/>
      <c r="C32" s="102">
        <f>SUM(C12:C31)</f>
        <v>68.8</v>
      </c>
      <c r="D32" s="102">
        <f>SUM(D12:D31)</f>
        <v>0</v>
      </c>
      <c r="E32" s="102">
        <f>SUM(E13:E31)</f>
        <v>0</v>
      </c>
      <c r="F32" s="102">
        <f>SUM(F12:F31)</f>
        <v>68.8</v>
      </c>
      <c r="G32" s="103"/>
      <c r="H32" s="103"/>
      <c r="I32" s="103"/>
      <c r="J32" s="104"/>
      <c r="K32" s="104"/>
      <c r="L32" s="105"/>
      <c r="M32" s="106"/>
      <c r="N32" s="107"/>
    </row>
    <row r="34" spans="2:3" x14ac:dyDescent="0.2">
      <c r="B34" s="245" t="s">
        <v>8</v>
      </c>
      <c r="C34" s="246"/>
    </row>
    <row r="35" spans="2:3" x14ac:dyDescent="0.2">
      <c r="B35" s="108" t="s">
        <v>7</v>
      </c>
      <c r="C35" s="109" t="s">
        <v>6</v>
      </c>
    </row>
    <row r="36" spans="2:3" x14ac:dyDescent="0.2">
      <c r="B36" s="108" t="s">
        <v>5</v>
      </c>
      <c r="C36" s="109" t="s">
        <v>4</v>
      </c>
    </row>
    <row r="37" spans="2:3" x14ac:dyDescent="0.2">
      <c r="B37" s="108" t="s">
        <v>3</v>
      </c>
      <c r="C37" s="109" t="s">
        <v>2</v>
      </c>
    </row>
    <row r="38" spans="2:3" x14ac:dyDescent="0.2">
      <c r="B38" s="84" t="s">
        <v>1</v>
      </c>
      <c r="C38" s="110" t="s">
        <v>0</v>
      </c>
    </row>
  </sheetData>
  <mergeCells count="6">
    <mergeCell ref="B34:C34"/>
    <mergeCell ref="B1:E1"/>
    <mergeCell ref="B3:E3"/>
    <mergeCell ref="G8:J8"/>
    <mergeCell ref="G9:J9"/>
    <mergeCell ref="A32:B32"/>
  </mergeCells>
  <conditionalFormatting sqref="J12:K31">
    <cfRule type="expression" priority="34" stopIfTrue="1">
      <formula>AND(SUM($P12:$T12)&gt;0,NOT(ISBLANK(J12)))</formula>
    </cfRule>
    <cfRule type="expression" dxfId="264" priority="35" stopIfTrue="1">
      <formula>SUM($P12:$T12)&gt;0</formula>
    </cfRule>
  </conditionalFormatting>
  <conditionalFormatting sqref="E5 C12:C31 C5 B1:E1 B3:E3">
    <cfRule type="expression" dxfId="263" priority="36" stopIfTrue="1">
      <formula>ISBLANK(B1)</formula>
    </cfRule>
  </conditionalFormatting>
  <conditionalFormatting sqref="M12:N12 L17 L19 L22:N31 L21">
    <cfRule type="expression" dxfId="262" priority="37" stopIfTrue="1">
      <formula>AND(NOT(ISBLANK($C12)),ISBLANK(L12))</formula>
    </cfRule>
  </conditionalFormatting>
  <conditionalFormatting sqref="B12:B31">
    <cfRule type="expression" dxfId="261" priority="38" stopIfTrue="1">
      <formula>AND(NOT(ISBLANK(C12)),ISBLANK(B12))</formula>
    </cfRule>
  </conditionalFormatting>
  <conditionalFormatting sqref="A12:A31">
    <cfRule type="expression" dxfId="260" priority="39" stopIfTrue="1">
      <formula>AND(NOT(ISBLANK(C12)),ISBLANK(A12))</formula>
    </cfRule>
  </conditionalFormatting>
  <conditionalFormatting sqref="E12:E31">
    <cfRule type="expression" dxfId="259" priority="40" stopIfTrue="1">
      <formula>AND(NOT(ISBLANK(C12)),ISBLANK(E12),B12="S")</formula>
    </cfRule>
  </conditionalFormatting>
  <conditionalFormatting sqref="L12">
    <cfRule type="expression" priority="32" stopIfTrue="1">
      <formula>AND(SUM($P12:$T12)&gt;0,NOT(ISBLANK(L12)))</formula>
    </cfRule>
    <cfRule type="expression" dxfId="258" priority="33" stopIfTrue="1">
      <formula>SUM($P12:$T12)&gt;0</formula>
    </cfRule>
  </conditionalFormatting>
  <conditionalFormatting sqref="M17">
    <cfRule type="expression" dxfId="257" priority="31" stopIfTrue="1">
      <formula>AND(NOT(ISBLANK($C17)),ISBLANK(M17))</formula>
    </cfRule>
  </conditionalFormatting>
  <conditionalFormatting sqref="N17">
    <cfRule type="expression" dxfId="256" priority="30" stopIfTrue="1">
      <formula>AND(NOT(ISBLANK($C22)),ISBLANK(N17))</formula>
    </cfRule>
  </conditionalFormatting>
  <conditionalFormatting sqref="L18">
    <cfRule type="expression" priority="28" stopIfTrue="1">
      <formula>AND(SUM($P18:$T18)&gt;0,NOT(ISBLANK(L18)))</formula>
    </cfRule>
    <cfRule type="expression" dxfId="255" priority="29" stopIfTrue="1">
      <formula>SUM($P18:$T18)&gt;0</formula>
    </cfRule>
  </conditionalFormatting>
  <conditionalFormatting sqref="M18">
    <cfRule type="expression" dxfId="254" priority="27" stopIfTrue="1">
      <formula>AND(NOT(ISBLANK($C18)),ISBLANK(M18))</formula>
    </cfRule>
  </conditionalFormatting>
  <conditionalFormatting sqref="N18">
    <cfRule type="expression" dxfId="253" priority="26" stopIfTrue="1">
      <formula>AND(NOT(ISBLANK($C18)),ISBLANK(N18))</formula>
    </cfRule>
  </conditionalFormatting>
  <conditionalFormatting sqref="M19">
    <cfRule type="expression" dxfId="252" priority="25" stopIfTrue="1">
      <formula>AND(NOT(ISBLANK($C19)),ISBLANK(M19))</formula>
    </cfRule>
  </conditionalFormatting>
  <conditionalFormatting sqref="N19">
    <cfRule type="expression" dxfId="251" priority="24" stopIfTrue="1">
      <formula>AND(NOT(ISBLANK($C19)),ISBLANK(N19))</formula>
    </cfRule>
  </conditionalFormatting>
  <conditionalFormatting sqref="L20">
    <cfRule type="expression" priority="22" stopIfTrue="1">
      <formula>AND(SUM($P20:$T20)&gt;0,NOT(ISBLANK(L20)))</formula>
    </cfRule>
    <cfRule type="expression" dxfId="250" priority="23" stopIfTrue="1">
      <formula>SUM($P20:$T20)&gt;0</formula>
    </cfRule>
  </conditionalFormatting>
  <conditionalFormatting sqref="M20">
    <cfRule type="expression" dxfId="249" priority="21" stopIfTrue="1">
      <formula>AND(NOT(ISBLANK($C20)),ISBLANK(M20))</formula>
    </cfRule>
  </conditionalFormatting>
  <conditionalFormatting sqref="N20">
    <cfRule type="expression" dxfId="248" priority="20" stopIfTrue="1">
      <formula>AND(NOT(ISBLANK($C20)),ISBLANK(N20))</formula>
    </cfRule>
  </conditionalFormatting>
  <conditionalFormatting sqref="M21">
    <cfRule type="expression" dxfId="247" priority="19" stopIfTrue="1">
      <formula>AND(NOT(ISBLANK($C21)),ISBLANK(M21))</formula>
    </cfRule>
  </conditionalFormatting>
  <conditionalFormatting sqref="N21">
    <cfRule type="expression" dxfId="246" priority="18" stopIfTrue="1">
      <formula>AND(NOT(ISBLANK($C26)),ISBLANK(N21))</formula>
    </cfRule>
  </conditionalFormatting>
  <conditionalFormatting sqref="L13">
    <cfRule type="expression" priority="16" stopIfTrue="1">
      <formula>AND(SUM($P13:$T13)&gt;0,NOT(ISBLANK(L13)))</formula>
    </cfRule>
    <cfRule type="expression" dxfId="245" priority="17" stopIfTrue="1">
      <formula>SUM($P13:$T13)&gt;0</formula>
    </cfRule>
  </conditionalFormatting>
  <conditionalFormatting sqref="M13">
    <cfRule type="expression" dxfId="244" priority="15" stopIfTrue="1">
      <formula>AND(NOT(ISBLANK($C13)),ISBLANK(M13))</formula>
    </cfRule>
  </conditionalFormatting>
  <conditionalFormatting sqref="N13">
    <cfRule type="expression" dxfId="243" priority="14" stopIfTrue="1">
      <formula>AND(NOT(ISBLANK($C13)),ISBLANK(N13))</formula>
    </cfRule>
  </conditionalFormatting>
  <conditionalFormatting sqref="L14">
    <cfRule type="expression" priority="12" stopIfTrue="1">
      <formula>AND(SUM($P14:$T14)&gt;0,NOT(ISBLANK(L14)))</formula>
    </cfRule>
    <cfRule type="expression" dxfId="242" priority="13" stopIfTrue="1">
      <formula>SUM($P14:$T14)&gt;0</formula>
    </cfRule>
  </conditionalFormatting>
  <conditionalFormatting sqref="M14">
    <cfRule type="expression" dxfId="241" priority="11" stopIfTrue="1">
      <formula>AND(NOT(ISBLANK($C14)),ISBLANK(M14))</formula>
    </cfRule>
  </conditionalFormatting>
  <conditionalFormatting sqref="N14">
    <cfRule type="expression" dxfId="240" priority="10" stopIfTrue="1">
      <formula>AND(NOT(ISBLANK($C14)),ISBLANK(N14))</formula>
    </cfRule>
  </conditionalFormatting>
  <conditionalFormatting sqref="L15">
    <cfRule type="expression" priority="8" stopIfTrue="1">
      <formula>AND(SUM($P15:$T15)&gt;0,NOT(ISBLANK(L15)))</formula>
    </cfRule>
    <cfRule type="expression" dxfId="239" priority="9" stopIfTrue="1">
      <formula>SUM($P15:$T15)&gt;0</formula>
    </cfRule>
  </conditionalFormatting>
  <conditionalFormatting sqref="M15">
    <cfRule type="expression" dxfId="238" priority="7" stopIfTrue="1">
      <formula>AND(NOT(ISBLANK($C15)),ISBLANK(M15))</formula>
    </cfRule>
  </conditionalFormatting>
  <conditionalFormatting sqref="N15">
    <cfRule type="expression" dxfId="237" priority="6" stopIfTrue="1">
      <formula>AND(NOT(ISBLANK($C15)),ISBLANK(N15))</formula>
    </cfRule>
  </conditionalFormatting>
  <conditionalFormatting sqref="L16">
    <cfRule type="expression" priority="4" stopIfTrue="1">
      <formula>AND(SUM($P16:$T16)&gt;0,NOT(ISBLANK(L16)))</formula>
    </cfRule>
    <cfRule type="expression" dxfId="236" priority="5" stopIfTrue="1">
      <formula>SUM($P16:$T16)&gt;0</formula>
    </cfRule>
  </conditionalFormatting>
  <conditionalFormatting sqref="M16">
    <cfRule type="expression" dxfId="235" priority="3" stopIfTrue="1">
      <formula>AND(NOT(ISBLANK($C16)),ISBLANK(M16))</formula>
    </cfRule>
  </conditionalFormatting>
  <conditionalFormatting sqref="N16">
    <cfRule type="expression" dxfId="234" priority="2" stopIfTrue="1">
      <formula>AND(NOT(ISBLANK($C16)),ISBLANK(N16))</formula>
    </cfRule>
  </conditionalFormatting>
  <conditionalFormatting sqref="F12:F16">
    <cfRule type="expression" dxfId="233" priority="1" stopIfTrue="1">
      <formula>ISBLANK(F12)</formula>
    </cfRule>
  </conditionalFormatting>
  <dataValidations count="4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Community Services</vt:lpstr>
      <vt:lpstr>Regulatory</vt:lpstr>
      <vt:lpstr>Museum</vt:lpstr>
      <vt:lpstr>Business Greenspace</vt:lpstr>
      <vt:lpstr>JWS</vt:lpstr>
      <vt:lpstr>Windle Valley</vt:lpstr>
      <vt:lpstr>Theatre</vt:lpstr>
      <vt:lpstr>Theatre (2)</vt:lpstr>
      <vt:lpstr>Community Services (2)</vt:lpstr>
      <vt:lpstr>Business Greenspace (2)</vt:lpstr>
      <vt:lpstr>Business</vt:lpstr>
      <vt:lpstr>Housing</vt:lpstr>
      <vt:lpstr>Marketing</vt:lpstr>
      <vt:lpstr>Corporate</vt:lpstr>
    </vt:vector>
  </TitlesOfParts>
  <Company>Surrey Heath Borough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Smith</dc:creator>
  <cp:lastModifiedBy>Michelle Smith</cp:lastModifiedBy>
  <dcterms:created xsi:type="dcterms:W3CDTF">2020-04-17T13:56:22Z</dcterms:created>
  <dcterms:modified xsi:type="dcterms:W3CDTF">2020-04-28T14:34:22Z</dcterms:modified>
</cp:coreProperties>
</file>